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8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Encuesta Agrícola (Café)\Boletín de Café 2016-17\PROPUESTA BOLETÍN DE CAFÉ 2016-17\"/>
    </mc:Choice>
  </mc:AlternateContent>
  <bookViews>
    <workbookView xWindow="0" yWindow="0" windowWidth="21600" windowHeight="9135" tabRatio="963"/>
  </bookViews>
  <sheets>
    <sheet name="ÍNDICE" sheetId="1" r:id="rId1"/>
    <sheet name="GRÁFICA 1" sheetId="2" r:id="rId2"/>
    <sheet name="Cuadro 1" sheetId="4" r:id="rId3"/>
    <sheet name="GRÁFICA 2" sheetId="5" r:id="rId4"/>
    <sheet name="Cuadro 2" sheetId="6" r:id="rId5"/>
    <sheet name="GRÁFICA 3" sheetId="7" r:id="rId6"/>
    <sheet name="Cuadro 3" sheetId="8" r:id="rId7"/>
    <sheet name="Cuadro 4" sheetId="9" r:id="rId8"/>
    <sheet name="GRÁFICA 4" sheetId="10" r:id="rId9"/>
    <sheet name="Cuadro 5" sheetId="11" r:id="rId10"/>
    <sheet name="Cuadro 6" sheetId="12" r:id="rId11"/>
    <sheet name="GRÁFICA 5" sheetId="13" r:id="rId12"/>
    <sheet name="Cuadro 7" sheetId="14" r:id="rId13"/>
    <sheet name="Cuadro 8" sheetId="15" r:id="rId14"/>
    <sheet name="GRÁFICA 6" sheetId="16" r:id="rId15"/>
    <sheet name="Cuadro 9" sheetId="17" r:id="rId16"/>
    <sheet name="GRÁFICA 7" sheetId="18" r:id="rId17"/>
    <sheet name="Cuadro 10" sheetId="19" r:id="rId18"/>
    <sheet name="Cuadro 11" sheetId="20" r:id="rId19"/>
    <sheet name="Cuadro 12" sheetId="21" r:id="rId20"/>
    <sheet name="Cuadro 13" sheetId="22" r:id="rId21"/>
    <sheet name="GRÁFICA 8" sheetId="23" r:id="rId22"/>
    <sheet name="Cuadro 14" sheetId="24" r:id="rId23"/>
    <sheet name="Cuadro 15" sheetId="25" r:id="rId24"/>
  </sheets>
  <definedNames>
    <definedName name="_xlnm.Print_Area" localSheetId="17">'Cuadro 10'!$A$1:$E$44</definedName>
    <definedName name="_xlnm.Print_Area" localSheetId="18">'Cuadro 11'!$A$1:$K$21</definedName>
    <definedName name="_xlnm.Print_Area" localSheetId="19">'Cuadro 12'!$A$1:$E$44</definedName>
    <definedName name="_xlnm.Print_Area" localSheetId="20">'Cuadro 13'!$A$1:$D$23</definedName>
    <definedName name="_xlnm.Print_Area" localSheetId="22">'Cuadro 14'!$A$1:$I$18</definedName>
    <definedName name="_xlnm.Print_Area" localSheetId="23">'Cuadro 15'!$A$1:$C$20</definedName>
    <definedName name="_xlnm.Print_Area" localSheetId="4">'Cuadro 2'!$A$1:$D$23</definedName>
    <definedName name="_xlnm.Print_Area" localSheetId="6">'Cuadro 3'!$A$1:$E$42</definedName>
    <definedName name="_xlnm.Print_Area" localSheetId="7">'Cuadro 4'!$A$1:$H$43</definedName>
    <definedName name="_xlnm.Print_Area" localSheetId="9">'Cuadro 5'!$A$1:$F$29</definedName>
    <definedName name="_xlnm.Print_Area" localSheetId="10">'Cuadro 6'!$A$1:$D$23</definedName>
    <definedName name="_xlnm.Print_Area" localSheetId="12">'Cuadro 7'!$A$1:$K$29</definedName>
    <definedName name="_xlnm.Print_Area" localSheetId="13">'Cuadro 8'!$A$1:$F$43</definedName>
    <definedName name="_xlnm.Print_Area" localSheetId="15">'Cuadro 9'!$A$1:$E$44</definedName>
    <definedName name="_xlnm.Print_Area" localSheetId="1">'GRÁFICA 1'!$A$1:$G$43</definedName>
    <definedName name="_xlnm.Print_Area" localSheetId="3">'GRÁFICA 2'!$A$1:$G$41</definedName>
    <definedName name="_xlnm.Print_Area" localSheetId="5">'GRÁFICA 3'!$A$1:$H$47</definedName>
    <definedName name="_xlnm.Print_Area" localSheetId="8">'GRÁFICA 4'!$A$1:$G$43</definedName>
    <definedName name="_xlnm.Print_Area" localSheetId="11">'GRÁFICA 5'!$A$1:$H$46</definedName>
    <definedName name="_xlnm.Print_Area" localSheetId="14">'GRÁFICA 6'!$A$1:$K$43</definedName>
    <definedName name="_xlnm.Print_Area" localSheetId="16">'GRÁFICA 7'!$A$1:$G$50</definedName>
    <definedName name="_xlnm.Print_Area" localSheetId="21">'GRÁFICA 8'!$A$1:$H$47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3" l="1"/>
  <c r="B5" i="23"/>
  <c r="B4" i="23"/>
  <c r="B3" i="23"/>
  <c r="B2" i="23"/>
  <c r="B3" i="18"/>
  <c r="B2" i="18"/>
  <c r="E6" i="16" l="1"/>
  <c r="D6" i="16"/>
  <c r="C6" i="16"/>
  <c r="E5" i="16"/>
  <c r="D5" i="16"/>
  <c r="C5" i="16"/>
  <c r="H12" i="14"/>
  <c r="J12" i="14" s="1"/>
  <c r="F12" i="14"/>
  <c r="D12" i="14"/>
  <c r="B12" i="14"/>
  <c r="H11" i="14"/>
  <c r="J11" i="14" s="1"/>
  <c r="F11" i="14"/>
  <c r="D11" i="14"/>
  <c r="B11" i="14"/>
  <c r="H10" i="14"/>
  <c r="J10" i="14" s="1"/>
  <c r="F10" i="14"/>
  <c r="D10" i="14"/>
  <c r="B10" i="14"/>
  <c r="J8" i="14"/>
  <c r="H8" i="14"/>
  <c r="F8" i="14"/>
  <c r="D8" i="14"/>
  <c r="B8" i="14"/>
  <c r="B29" i="13"/>
  <c r="B28" i="13"/>
  <c r="B27" i="13"/>
  <c r="B26" i="13"/>
  <c r="B25" i="13"/>
  <c r="B24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4" i="10" l="1"/>
  <c r="B4" i="10"/>
  <c r="C3" i="10"/>
  <c r="B3" i="10"/>
  <c r="B18" i="12"/>
  <c r="B16" i="12"/>
  <c r="B14" i="12"/>
  <c r="B12" i="12"/>
  <c r="B10" i="12"/>
  <c r="B8" i="12"/>
  <c r="B29" i="7" l="1"/>
  <c r="B28" i="7"/>
  <c r="B27" i="7"/>
  <c r="B26" i="7"/>
  <c r="B25" i="7"/>
  <c r="B24" i="7"/>
  <c r="C20" i="7"/>
  <c r="B20" i="7"/>
  <c r="C19" i="7"/>
  <c r="B19" i="7"/>
  <c r="C18" i="7"/>
  <c r="B18" i="7"/>
  <c r="C17" i="7"/>
  <c r="B17" i="7"/>
  <c r="C16" i="7"/>
  <c r="B16" i="7"/>
  <c r="C15" i="7"/>
  <c r="B15" i="7"/>
  <c r="M7" i="5" l="1"/>
  <c r="L7" i="5"/>
  <c r="K7" i="5"/>
  <c r="J7" i="5"/>
  <c r="I7" i="5"/>
  <c r="H7" i="5"/>
  <c r="G7" i="5"/>
  <c r="F7" i="5"/>
  <c r="E7" i="5"/>
  <c r="D7" i="5"/>
  <c r="C7" i="5"/>
  <c r="B7" i="5"/>
  <c r="A7" i="5"/>
  <c r="B11" i="2" l="1"/>
  <c r="B10" i="2"/>
  <c r="B9" i="2"/>
  <c r="B8" i="2"/>
  <c r="B7" i="2"/>
  <c r="B6" i="2"/>
</calcChain>
</file>

<file path=xl/sharedStrings.xml><?xml version="1.0" encoding="utf-8"?>
<sst xmlns="http://schemas.openxmlformats.org/spreadsheetml/2006/main" count="776" uniqueCount="196">
  <si>
    <t>TABLA DE CONTENIDO</t>
  </si>
  <si>
    <t>Cuadro número</t>
  </si>
  <si>
    <t>Página</t>
  </si>
  <si>
    <t>número</t>
  </si>
  <si>
    <t>Café</t>
  </si>
  <si>
    <r>
      <t xml:space="preserve"> </t>
    </r>
    <r>
      <rPr>
        <b/>
        <sz val="12"/>
        <color theme="1"/>
        <rFont val="Arial"/>
        <family val="2"/>
      </rPr>
      <t>Caña de azúcar</t>
    </r>
  </si>
  <si>
    <t>Miel y panela</t>
  </si>
  <si>
    <t>Cosecha  de  café en la  República: años agrícolas 2011/12–2016/17 (Gráfica)</t>
  </si>
  <si>
    <t>Cosecha  de  café  en  la  República, por provincia y comarca  indígena:  años  agrícolas 2011/12-2016/17</t>
  </si>
  <si>
    <t>Cosecha  de  café  en  la  República, por provincia y comarca  indígena: año agrícola 2016/17 (Gráfica)</t>
  </si>
  <si>
    <t>Cosecha de café en la provincia de Chiriquí y comarca indígena años agrícolas 2011/12 – 2016/17</t>
  </si>
  <si>
    <t>Cosecha de café en la provincia de Chiriquí y comarca indígena años agrícolas 2011/12 – 2016/17(Gráfica)</t>
  </si>
  <si>
    <t>Cosecha  de  café  en  la  provincia de Chiriquí y comarca indígena, por tipo de productor,  y variedad: año agrícola 2016/17</t>
  </si>
  <si>
    <t>Cosecha de café en la provincia de Chiriquí y comarca indígena, por utilización,  y variedad: año agrícola 2016/17</t>
  </si>
  <si>
    <t>Árboles  de  café   que  producen  y   no  producen en la provincia de Chiriquí,  y comarca indígena: año agrícola 2016/17 (Gráfica)</t>
  </si>
  <si>
    <t>Árboles,  cosecha  y  rendimiento  de café  en  la provincia de Chiriquí y comarca indígena por condición jurídica del productor: año agrícola 2016/17</t>
  </si>
  <si>
    <t>Total de árboles de café en la provincia de Chiriquí y comarca indígena años agrícolas: 2011/12 – 2016/17 (Gráfica)</t>
  </si>
  <si>
    <t>Total de árboles de café en la provincia de Chiriquí y comarca indígena años agrícolas: 2011/12 – 2016/17</t>
  </si>
  <si>
    <t>Árboles, cosecha y rendimiento de café en la provincia de Chiriquí y comarca indígena, por condición jurídica del productor años agrícolas: 2015/16 – 2016/17</t>
  </si>
  <si>
    <t xml:space="preserve">Árboles,  cosecha y  rendimiento  de  café en la provincia de Chiriquí,  comarca indígena según variedad: año agrícola 2016/17                                            </t>
  </si>
  <si>
    <t>Árboles de café en la provincia de Chiriquí y comarca indígena, por  edad,: año  agrícola 2016/17  (Gráfica)</t>
  </si>
  <si>
    <t>Árboles de café en la provincia de Chiriquí y comarca indígena , por  edad, y  variedad: año  agrícola 2016/17</t>
  </si>
  <si>
    <t>Hectáreas  ocupadas  con  árboles  de  café  en  la  provincia de Chiriquí,   y    comarca indígena:  año agrícola 2016/17 (Gráfica)</t>
  </si>
  <si>
    <t>Hectáreas  ocupadas  con  árboles  de  café  en  la  provincia de Chiriquí y comarca indígena,  en  forma  compacta  y    dispersa,  y variedad: año agrícola 2016/17</t>
  </si>
  <si>
    <t xml:space="preserve">Variedades de café sembradas en la República de Panamá, según provincia y comarca indígena: año agrícola 2016/17        </t>
  </si>
  <si>
    <t>Hectáreas  ocupadas  con  árboles  de café en la Provincia de Chiriquí y comarca indígena, por condición jurídica del productor,  y variedad: año agrícola 2016/17</t>
  </si>
  <si>
    <t>Peso y valor de la exportación de café sin tostar: años 2006-16</t>
  </si>
  <si>
    <t>Cosecha de caña de azúcar en la República: años agrícolas 2012/13 - 2016/17  (Gráfica)</t>
  </si>
  <si>
    <t>Superficie  sembrada, cosechada, cosecha  y utilización de la cosecha de caña de azúcar en la República: años agrícolas 2012/13-2016/17</t>
  </si>
  <si>
    <t xml:space="preserve"> Producción de miel y panela en la República: años agrícolas 2006/07-2016/17</t>
  </si>
  <si>
    <t>2011/12</t>
  </si>
  <si>
    <t>2012/13</t>
  </si>
  <si>
    <t>2013/14</t>
  </si>
  <si>
    <t>2014/15</t>
  </si>
  <si>
    <t>2015/16</t>
  </si>
  <si>
    <t>2016/17 (P)</t>
  </si>
  <si>
    <t xml:space="preserve"> Cuadro 1.  COSECHA DE CAFÉ EN  LA REPÚBLICA, POR PROVINCIA Y COMARCA INDÍGENA:                                                                      </t>
  </si>
  <si>
    <t xml:space="preserve">AÑOS AGRÍCOLAS  2011/12 -  2016/17 </t>
  </si>
  <si>
    <t>Años agrícolas</t>
  </si>
  <si>
    <t>Cosecha de café (1) (en quintales pilados)</t>
  </si>
  <si>
    <t>Total</t>
  </si>
  <si>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</si>
  <si>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</si>
  <si>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</si>
  <si>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</si>
  <si>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</si>
  <si>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</si>
  <si>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</si>
  <si>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</si>
  <si>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 xml:space="preserve">Panamá   </t>
  </si>
  <si>
    <t xml:space="preserve">Panamá Oeste </t>
  </si>
  <si>
    <t>Veraguas</t>
  </si>
  <si>
    <t xml:space="preserve">Kuna Yala </t>
  </si>
  <si>
    <t>Emberá</t>
  </si>
  <si>
    <t>Ngäbe Buglé</t>
  </si>
  <si>
    <t>2007/08</t>
  </si>
  <si>
    <t>..</t>
  </si>
  <si>
    <t>…</t>
  </si>
  <si>
    <t>2008/09</t>
  </si>
  <si>
    <t>2009/10</t>
  </si>
  <si>
    <t>2010/11</t>
  </si>
  <si>
    <t xml:space="preserve">(1)  A partir  del  año  2006/07,  la  encuesta  se  llevó a cabo en las  provincias  de  Coclé, Colón, Chiriquí, y Veraguas.  Para las otras provincias los datos  están basados  </t>
  </si>
  <si>
    <t xml:space="preserve">      en  el  VI Censo  Nacional  Agropecuario de  2001. En el  2011  se ejecutó el VII Censo Nacional  Agropecuario y se incorporan  las  comarcas indígenas.  A  partir  del  </t>
  </si>
  <si>
    <t xml:space="preserve">      año  agrícola  2011/12, la  encuesta se desarrolla  en las  provincias  de Coclé, Colón, Chiriquí, Panamá,  Veraguas  y  la Comarca Ngäbe  Buglé. Para  el  resto  de las</t>
  </si>
  <si>
    <t xml:space="preserve">      provincias  y comarcas  los  datos  están  basados  en  el  VII  Censo Nacional Agropecuario de 2011.</t>
  </si>
  <si>
    <t>..    Dato no aplicable al grupo o categoría.</t>
  </si>
  <si>
    <t>…   Información no disponible.</t>
  </si>
  <si>
    <t>( P) Cifras Preliminares.</t>
  </si>
  <si>
    <t>2016/17 .………………</t>
  </si>
  <si>
    <t>Cuadro 2.  COSECHA DE CAFÉ EN LA PROVINCIA DE CHIRIQUÍ Y COMARCA INDIGENA:  AÑOS AGRÍCOLAS 2011/12- 2016/17</t>
  </si>
  <si>
    <t>Cosecha de café (en quintales pilados)</t>
  </si>
  <si>
    <t>Provincia y comarca indigena</t>
  </si>
  <si>
    <t>- Cantidad nula o cero.</t>
  </si>
  <si>
    <t>0 Cuando la cantidad es menor a la mitad de la unidad o fracción decimal adoptada para la expresión del dato.</t>
  </si>
  <si>
    <t>0.0 Cuando la cantidad es menor a la mitad de la unidad o fracción decimal adoptada para la expresión del dato.</t>
  </si>
  <si>
    <t>cosechas</t>
  </si>
  <si>
    <t xml:space="preserve">2016/17 </t>
  </si>
  <si>
    <t>Cosecha de café</t>
  </si>
  <si>
    <t>Cuadro 3.  COSECHA DE CAFÉ EN LA PROVINCIA DE CHIRIQUÍ Y COMARCA INDIGENA, POR TIPO DE PRODUCTOR, Y VARIEDAD:  AÑO AGRÍCOLA 2016/17</t>
  </si>
  <si>
    <t xml:space="preserve">Provincia y variedad </t>
  </si>
  <si>
    <t>Persona natural</t>
  </si>
  <si>
    <t>Empresa o sociedad legal</t>
  </si>
  <si>
    <t>Organización campesina</t>
  </si>
  <si>
    <t>TOTAL</t>
  </si>
  <si>
    <t xml:space="preserve">  Catimor</t>
  </si>
  <si>
    <t xml:space="preserve">  Catuay</t>
  </si>
  <si>
    <t>-</t>
  </si>
  <si>
    <t xml:space="preserve">  Caturra</t>
  </si>
  <si>
    <t xml:space="preserve">  Costa Rica</t>
  </si>
  <si>
    <t xml:space="preserve">  Criollo</t>
  </si>
  <si>
    <t xml:space="preserve">  Geisha</t>
  </si>
  <si>
    <t xml:space="preserve">  Mondo Novo</t>
  </si>
  <si>
    <t xml:space="preserve">  Robusta Mejorado</t>
  </si>
  <si>
    <t xml:space="preserve">  Otras</t>
  </si>
  <si>
    <t>Cuadro 4. COSECHA DE CAFÉ EN LA PROVINCIA DE CHIRIQUÍ Y COMARCA INDÍGENA, POR UTILIZACIÓN Y  VARIEDAD:   AÑO AGRÍCOLA 2016/17</t>
  </si>
  <si>
    <t>Provincia y variedad</t>
  </si>
  <si>
    <t>Utilización de la cosecha de café (en quintales pilados)</t>
  </si>
  <si>
    <t>Para la venta</t>
  </si>
  <si>
    <t>Para el consumo del productor y su familia</t>
  </si>
  <si>
    <t>Para otros fines</t>
  </si>
  <si>
    <t>Cantidad</t>
  </si>
  <si>
    <t xml:space="preserve">Porcentaje  </t>
  </si>
  <si>
    <t xml:space="preserve">Porcentaje </t>
  </si>
  <si>
    <t>Cuadro 5.  ÁRBOLES, COSECHA Y RENDIMIENTO  DE CAFÉ EN LA PROVINCIA DE CHIRIQUÍ Y COMARCA INDÍGENA, POR  CONDICIÓN JURÍDICA                                                                                                                                                    DEL PRODUCTOR: AÑO AGRÍCOLA 2016/17</t>
  </si>
  <si>
    <t>Provincia y Condición jurídica del productor</t>
  </si>
  <si>
    <t>Árboles</t>
  </si>
  <si>
    <t>Cosecha (quintales pilados)</t>
  </si>
  <si>
    <t xml:space="preserve">Rendimiento (onzas por árbol) </t>
  </si>
  <si>
    <t>Que producen</t>
  </si>
  <si>
    <t>Que no producen</t>
  </si>
  <si>
    <t xml:space="preserve">       </t>
  </si>
  <si>
    <t>Cuadro 6.  TOTAL DE ÁRBOLES DE CAFÉ EN LA PROVINCIA DE CHIRIQUÍ Y COMARCA INDIGENA:  AÑOS AGRÍCOLAS 2011/12- 2016/17</t>
  </si>
  <si>
    <t xml:space="preserve">Árboles de café </t>
  </si>
  <si>
    <t>Producen</t>
  </si>
  <si>
    <t>No producen</t>
  </si>
  <si>
    <t>Comarca Ngäbe Buglé</t>
  </si>
  <si>
    <t>Cuadro 7.  ÁRBOLES, COSECHA Y RENDIMIENTO  DE CAFÉ EN LA PROVINCIA DE CHIRIQUÍ Y COMARCA INDÍGENA, POR  CONDICIÓN JURÍDICA DEL PRODUCTOR  AÑOS AGRÍCOLAS:   2015/16 -  2016/17</t>
  </si>
  <si>
    <t>Provincia y condición jurídica del productor</t>
  </si>
  <si>
    <t>2016/17</t>
  </si>
  <si>
    <t>Cuadro 8.  ARBOLES, COSECHA Y RENDIMIENTO  DE CAFÉ EN LA PROVINCIA DE CHIRIQUÍ Y COMARCA INDÍGENA, SEGÚN VARIEDAD: AÑO AGRÍCOLA 2016/17</t>
  </si>
  <si>
    <t xml:space="preserve"> Arboles</t>
  </si>
  <si>
    <t xml:space="preserve">Que no producen </t>
  </si>
  <si>
    <t>Menores de 4 años</t>
  </si>
  <si>
    <t>De 4 a menos de 16 años</t>
  </si>
  <si>
    <t>De 16 años y más</t>
  </si>
  <si>
    <t>Cuadro 9. ÁRBOLES  DE CAFÉ EN LA PROVINCIA DE CHIRIQUÍ Y COMARCA INDÍGENA,  POR EDAD, Y VARIEDAD:  AÑO AGRÍCOLA 2016/17</t>
  </si>
  <si>
    <t>Provincia y  variedad</t>
  </si>
  <si>
    <t>Árboles de café</t>
  </si>
  <si>
    <t>Edad</t>
  </si>
  <si>
    <t>Menores de                              4 años</t>
  </si>
  <si>
    <t>De 4 a menos          de 16 años</t>
  </si>
  <si>
    <t xml:space="preserve">De 16 años               y más </t>
  </si>
  <si>
    <t xml:space="preserve"> </t>
  </si>
  <si>
    <t>Cuadro 10. HECTÁREAS OCUPADAS CON ÁRBOLES DE CAFÉ EN LA PROVINCIA DE CHIRIQUÍ Y COMARCA INDÍGENA, EN FORMA  COMPACTA Y DISPERSA, SEGÚN PROVINCIA Y VARIEDAD: AÑO AGRÍCOLA 2016/17</t>
  </si>
  <si>
    <t>Total de árboles</t>
  </si>
  <si>
    <t>Hectáreas ocupadas</t>
  </si>
  <si>
    <t xml:space="preserve">Total </t>
  </si>
  <si>
    <t xml:space="preserve">En forma </t>
  </si>
  <si>
    <t>compacta</t>
  </si>
  <si>
    <t>dispersa</t>
  </si>
  <si>
    <t xml:space="preserve">Cuadro 11. VARIEDADES DE CAFÉ SEMBRADAS EN LA REPUBLICA, SEGÚN PROVINCIA Y COMARCA INDÍGENA:  AÑO AGRÍCOLA 2016/17 </t>
  </si>
  <si>
    <t xml:space="preserve">Provincia (1) y comarca indígena </t>
  </si>
  <si>
    <t xml:space="preserve">Variedades de café sembradas </t>
  </si>
  <si>
    <t>Caracolillo</t>
  </si>
  <si>
    <t>Catimor</t>
  </si>
  <si>
    <t>Catuay</t>
  </si>
  <si>
    <t>Caturra</t>
  </si>
  <si>
    <t>Costa Rica</t>
  </si>
  <si>
    <t>Criollo</t>
  </si>
  <si>
    <t>Geisha</t>
  </si>
  <si>
    <t>Mondo Novo</t>
  </si>
  <si>
    <t>Robusta Mejorado</t>
  </si>
  <si>
    <t>Otras</t>
  </si>
  <si>
    <t>x</t>
  </si>
  <si>
    <t>Panamá</t>
  </si>
  <si>
    <t>Panamá Oeste</t>
  </si>
  <si>
    <t xml:space="preserve">(1)      Excluye las  provincias de Bocas del Toro, Darién, Herrera, Los Santos  y  las comarcas  de  Kuna Yala y Emberá donde no se </t>
  </si>
  <si>
    <t xml:space="preserve">           realizó la investigación por su bajo aporte en este rubro.</t>
  </si>
  <si>
    <t>…      Información no disponible.</t>
  </si>
  <si>
    <r>
      <t xml:space="preserve">x       </t>
    </r>
    <r>
      <rPr>
        <sz val="11"/>
        <rFont val="Arial"/>
        <family val="2"/>
      </rPr>
      <t>Variedades sembradas por provincia y comarca.</t>
    </r>
  </si>
  <si>
    <t>Cuadro 12. HECTÁREAS OCUPADAS CON ÁRBOLES DE CAFÉ EN LA PROVINCIA DE CHIRIQUÍ Y COMARCA INDÍGENA, POR  CONDICIÓN JURÍDICA DEL PRODUCTOR, SEGÚN PROVINCIA Y VARIEDAD:  AÑO AGRÍCOLA 2016/17</t>
  </si>
  <si>
    <t>Condición jurídica del productor</t>
  </si>
  <si>
    <t>Empresa o               sociedad legal</t>
  </si>
  <si>
    <t>Cuadro 13.   PESO Y VALOR DE LA EXPORTACIÓN DE CAFÉ SIN TOSTAR: AÑOS 2006-16</t>
  </si>
  <si>
    <t>Años</t>
  </si>
  <si>
    <t>Exportación de café (1)</t>
  </si>
  <si>
    <t>Peso neto                                (en miles de kilos)</t>
  </si>
  <si>
    <t>Valor F.O.B.                               (en miles de balboas)</t>
  </si>
  <si>
    <t xml:space="preserve">2016 (R) </t>
  </si>
  <si>
    <t>(1)  Los datos de este cuadro fueron elaborados en base a  las  estadísticas de Comercio</t>
  </si>
  <si>
    <t xml:space="preserve">      exterior y se  refieren al café sin tostar.</t>
  </si>
  <si>
    <t>(R) Cifras revisadas.</t>
  </si>
  <si>
    <t>Cuadro 14.  SUPERFICIE SEMBRADA, COSECHADA, UTILIZACIÓN DE LA COSECHA DE CAÑA DE AZÚCAR EN LA REPÚBLICA: AÑOS AGRÍCOLAS 2012/13-2016/17</t>
  </si>
  <si>
    <t xml:space="preserve"> Años agrícolas</t>
  </si>
  <si>
    <t xml:space="preserve">Caña de azúcar </t>
  </si>
  <si>
    <t>Superficie  (hectáreas)</t>
  </si>
  <si>
    <t>Cosecha (Total en  toneladas cortas)</t>
  </si>
  <si>
    <t>Utilización de la cosecha                                                                            (en toneladas cortas)</t>
  </si>
  <si>
    <t>Sembrada</t>
  </si>
  <si>
    <t>Cosechada</t>
  </si>
  <si>
    <t>Para la venta a ingenios y alambiques</t>
  </si>
  <si>
    <t>Para la molienda (jugo, miel y panela)</t>
  </si>
  <si>
    <t>Para alimento de animales</t>
  </si>
  <si>
    <t>Para semilla</t>
  </si>
  <si>
    <t>NOTA:  Para  obtener los  datos  presentados en este cuadro, se investigan los  ingenios azucareros del país para el período</t>
  </si>
  <si>
    <t xml:space="preserve">            respectivo  y  se  realiza  la  estimación  de  la  producción del  resto de los productores  involucrados en  la actividad</t>
  </si>
  <si>
    <t xml:space="preserve">            aplicando el método de razón geométrica.  Es posible  que los totales en algunos casos no coincidan  con la suma de</t>
  </si>
  <si>
    <t xml:space="preserve">            sus parciales, debido al redondeo que realiza el computador.</t>
  </si>
  <si>
    <t xml:space="preserve">Cuadro 15.  PRODUCCIÓN DE MIEL Y PANELA EN LA REPÚBLICA: AÑOS AGRÍCOLAS 2006/07 - 2016/17               </t>
  </si>
  <si>
    <t>Producción de miel (en latas) (1)</t>
  </si>
  <si>
    <t>Producción de panelas (en libras)</t>
  </si>
  <si>
    <t>2006/07</t>
  </si>
  <si>
    <t>2010/11 (2)</t>
  </si>
  <si>
    <t>(1) Se refiere a la lata de cinco galones.</t>
  </si>
  <si>
    <t>(2) Para el año agrícola 2010/11 los datos se refieren a las cifras del Censo Agropecuario 2011. Para el</t>
  </si>
  <si>
    <t xml:space="preserve">      resto de años agrícolas, las cifras se estimaron a través del ajuste de modelos de pronósticos.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</si>
</sst>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0"/>
      <name val="Calibri"/>
      <family val="2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0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3"/>
      <color theme="1"/>
      <name val="Calibri"/>
      <family val="2"/>
      <scheme val="minor"/>
    </font>
    <font>
      <sz val="12"/>
      <color indexed="8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</borders>
  <cellStyleXfs count="4">
    <xf numFmtId="0" fontId="0" fillId="0" borderId="0"/>
    <xf numFmtId="0" fontId="8" fillId="0" borderId="0"/>
    <xf numFmtId="0" fontId="10" fillId="0" borderId="0" applyNumberFormat="0" applyFill="0" applyBorder="0" applyAlignment="0" applyProtection="0"/>
    <xf numFmtId="0" fontId="8" fillId="0" borderId="0"/>
  </cellStyleXfs>
  <cellXfs count="391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0" xfId="0" applyFont="1"/>
    <xf numFmtId="3" fontId="7" fillId="0" borderId="0" xfId="0" applyNumberFormat="1" applyFont="1" applyFill="1" applyBorder="1"/>
    <xf numFmtId="0" fontId="0" fillId="0" borderId="0" xfId="0" applyFont="1"/>
    <xf numFmtId="0" fontId="11" fillId="0" borderId="0" xfId="0" applyFont="1"/>
    <xf numFmtId="0" fontId="0" fillId="0" borderId="0" xfId="0" applyFill="1"/>
    <xf numFmtId="0" fontId="0" fillId="0" borderId="0" xfId="0" applyAlignment="1">
      <alignment horizontal="left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4" xfId="0" applyFont="1" applyBorder="1"/>
    <xf numFmtId="3" fontId="13" fillId="0" borderId="10" xfId="0" applyNumberFormat="1" applyFont="1" applyBorder="1"/>
    <xf numFmtId="3" fontId="14" fillId="0" borderId="10" xfId="0" applyNumberFormat="1" applyFont="1" applyBorder="1"/>
    <xf numFmtId="3" fontId="14" fillId="0" borderId="10" xfId="0" applyNumberFormat="1" applyFont="1" applyBorder="1" applyAlignment="1">
      <alignment horizontal="right"/>
    </xf>
    <xf numFmtId="0" fontId="14" fillId="0" borderId="10" xfId="0" applyFont="1" applyBorder="1"/>
    <xf numFmtId="0" fontId="14" fillId="0" borderId="10" xfId="0" applyFont="1" applyFill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14" fillId="0" borderId="11" xfId="0" applyFont="1" applyBorder="1" applyAlignment="1">
      <alignment horizontal="right"/>
    </xf>
    <xf numFmtId="0" fontId="14" fillId="0" borderId="4" xfId="0" applyFont="1" applyBorder="1" applyAlignment="1"/>
    <xf numFmtId="3" fontId="13" fillId="0" borderId="4" xfId="0" applyNumberFormat="1" applyFont="1" applyBorder="1"/>
    <xf numFmtId="3" fontId="14" fillId="0" borderId="11" xfId="0" applyNumberFormat="1" applyFont="1" applyBorder="1" applyAlignment="1">
      <alignment horizontal="right"/>
    </xf>
    <xf numFmtId="3" fontId="14" fillId="0" borderId="11" xfId="0" applyNumberFormat="1" applyFont="1" applyBorder="1"/>
    <xf numFmtId="3" fontId="0" fillId="0" borderId="0" xfId="0" applyNumberFormat="1"/>
    <xf numFmtId="3" fontId="14" fillId="0" borderId="10" xfId="0" applyNumberFormat="1" applyFont="1" applyFill="1" applyBorder="1"/>
    <xf numFmtId="3" fontId="14" fillId="0" borderId="11" xfId="0" applyNumberFormat="1" applyFont="1" applyFill="1" applyBorder="1"/>
    <xf numFmtId="0" fontId="14" fillId="0" borderId="6" xfId="0" applyFont="1" applyBorder="1"/>
    <xf numFmtId="0" fontId="14" fillId="0" borderId="7" xfId="0" applyFont="1" applyBorder="1"/>
    <xf numFmtId="3" fontId="14" fillId="0" borderId="7" xfId="0" applyNumberFormat="1" applyFont="1" applyBorder="1"/>
    <xf numFmtId="3" fontId="14" fillId="0" borderId="7" xfId="0" applyNumberFormat="1" applyFont="1" applyBorder="1" applyAlignment="1">
      <alignment horizontal="right"/>
    </xf>
    <xf numFmtId="0" fontId="14" fillId="0" borderId="12" xfId="0" applyFont="1" applyBorder="1"/>
    <xf numFmtId="0" fontId="0" fillId="0" borderId="0" xfId="0" applyBorder="1"/>
    <xf numFmtId="3" fontId="0" fillId="0" borderId="0" xfId="0" applyNumberFormat="1" applyBorder="1"/>
    <xf numFmtId="0" fontId="15" fillId="0" borderId="0" xfId="0" applyFont="1" applyFill="1" applyBorder="1" applyAlignment="1"/>
    <xf numFmtId="0" fontId="15" fillId="0" borderId="0" xfId="0" applyFont="1"/>
    <xf numFmtId="164" fontId="15" fillId="0" borderId="0" xfId="0" applyNumberFormat="1" applyFont="1"/>
    <xf numFmtId="0" fontId="13" fillId="2" borderId="7" xfId="0" applyFont="1" applyFill="1" applyBorder="1" applyAlignment="1">
      <alignment horizontal="center" vertical="center" wrapText="1"/>
    </xf>
    <xf numFmtId="0" fontId="14" fillId="0" borderId="0" xfId="0" applyFont="1" applyBorder="1"/>
    <xf numFmtId="3" fontId="14" fillId="0" borderId="0" xfId="0" applyNumberFormat="1" applyFont="1" applyBorder="1"/>
    <xf numFmtId="0" fontId="2" fillId="0" borderId="0" xfId="0" applyFont="1"/>
    <xf numFmtId="0" fontId="7" fillId="3" borderId="0" xfId="1" applyFont="1" applyFill="1" applyBorder="1" applyAlignment="1">
      <alignment vertical="center" wrapText="1"/>
    </xf>
    <xf numFmtId="0" fontId="7" fillId="3" borderId="0" xfId="1" applyFont="1" applyFill="1" applyBorder="1"/>
    <xf numFmtId="0" fontId="7" fillId="0" borderId="0" xfId="1" applyFont="1"/>
    <xf numFmtId="0" fontId="3" fillId="0" borderId="0" xfId="0" applyFont="1"/>
    <xf numFmtId="0" fontId="7" fillId="3" borderId="0" xfId="1" applyFont="1" applyFill="1" applyBorder="1" applyAlignment="1"/>
    <xf numFmtId="2" fontId="7" fillId="0" borderId="0" xfId="1" applyNumberFormat="1" applyFont="1" applyAlignment="1">
      <alignment horizontal="center" vertical="center"/>
    </xf>
    <xf numFmtId="2" fontId="3" fillId="0" borderId="0" xfId="0" applyNumberFormat="1" applyFont="1"/>
    <xf numFmtId="0" fontId="7" fillId="3" borderId="0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3" fontId="7" fillId="0" borderId="0" xfId="1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0" borderId="13" xfId="0" applyBorder="1"/>
    <xf numFmtId="0" fontId="14" fillId="0" borderId="0" xfId="0" applyFont="1"/>
    <xf numFmtId="0" fontId="14" fillId="0" borderId="15" xfId="0" applyFont="1" applyBorder="1"/>
    <xf numFmtId="0" fontId="14" fillId="0" borderId="0" xfId="0" applyFont="1" applyAlignment="1">
      <alignment horizontal="left"/>
    </xf>
    <xf numFmtId="0" fontId="0" fillId="0" borderId="0" xfId="0" applyAlignment="1">
      <alignment vertical="center"/>
    </xf>
    <xf numFmtId="0" fontId="16" fillId="0" borderId="0" xfId="0" applyFont="1"/>
    <xf numFmtId="165" fontId="14" fillId="0" borderId="7" xfId="0" applyNumberFormat="1" applyFont="1" applyBorder="1"/>
    <xf numFmtId="165" fontId="14" fillId="0" borderId="12" xfId="0" applyNumberFormat="1" applyFont="1" applyBorder="1"/>
    <xf numFmtId="165" fontId="14" fillId="0" borderId="0" xfId="0" applyNumberFormat="1" applyFont="1" applyBorder="1"/>
    <xf numFmtId="49" fontId="15" fillId="0" borderId="0" xfId="0" applyNumberFormat="1" applyFont="1" applyFill="1" applyBorder="1" applyAlignment="1">
      <alignment vertical="top"/>
    </xf>
    <xf numFmtId="0" fontId="15" fillId="0" borderId="0" xfId="0" applyFont="1" applyFill="1" applyAlignment="1" applyProtection="1">
      <alignment horizontal="left" vertical="top"/>
    </xf>
    <xf numFmtId="0" fontId="7" fillId="3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4" fontId="7" fillId="0" borderId="0" xfId="0" applyNumberFormat="1" applyFont="1" applyFill="1" applyBorder="1"/>
    <xf numFmtId="4" fontId="17" fillId="3" borderId="0" xfId="0" applyNumberFormat="1" applyFont="1" applyFill="1" applyBorder="1"/>
    <xf numFmtId="0" fontId="3" fillId="0" borderId="0" xfId="0" applyFont="1" applyAlignment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4" fillId="0" borderId="5" xfId="0" applyFont="1" applyBorder="1"/>
    <xf numFmtId="3" fontId="13" fillId="0" borderId="4" xfId="0" applyNumberFormat="1" applyFont="1" applyBorder="1" applyAlignment="1">
      <alignment horizontal="center"/>
    </xf>
    <xf numFmtId="3" fontId="13" fillId="0" borderId="10" xfId="0" applyNumberFormat="1" applyFont="1" applyBorder="1" applyAlignment="1">
      <alignment horizontal="right"/>
    </xf>
    <xf numFmtId="165" fontId="13" fillId="0" borderId="11" xfId="0" applyNumberFormat="1" applyFont="1" applyBorder="1" applyAlignment="1">
      <alignment horizontal="right"/>
    </xf>
    <xf numFmtId="164" fontId="14" fillId="0" borderId="11" xfId="0" applyNumberFormat="1" applyFont="1" applyBorder="1"/>
    <xf numFmtId="0" fontId="13" fillId="0" borderId="0" xfId="0" applyFont="1"/>
    <xf numFmtId="164" fontId="13" fillId="0" borderId="11" xfId="0" applyNumberFormat="1" applyFont="1" applyBorder="1"/>
    <xf numFmtId="0" fontId="14" fillId="0" borderId="0" xfId="0" applyFont="1" applyFill="1"/>
    <xf numFmtId="0" fontId="14" fillId="0" borderId="13" xfId="0" applyFont="1" applyFill="1" applyBorder="1"/>
    <xf numFmtId="0" fontId="13" fillId="2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164" fontId="13" fillId="0" borderId="10" xfId="0" applyNumberFormat="1" applyFont="1" applyBorder="1"/>
    <xf numFmtId="0" fontId="14" fillId="0" borderId="0" xfId="0" applyFont="1" applyAlignment="1"/>
    <xf numFmtId="3" fontId="13" fillId="0" borderId="10" xfId="0" applyNumberFormat="1" applyFont="1" applyBorder="1" applyAlignment="1"/>
    <xf numFmtId="3" fontId="14" fillId="0" borderId="10" xfId="0" applyNumberFormat="1" applyFont="1" applyBorder="1" applyAlignment="1"/>
    <xf numFmtId="164" fontId="14" fillId="0" borderId="10" xfId="0" applyNumberFormat="1" applyFont="1" applyBorder="1" applyAlignment="1"/>
    <xf numFmtId="165" fontId="14" fillId="0" borderId="4" xfId="0" applyNumberFormat="1" applyFont="1" applyBorder="1"/>
    <xf numFmtId="164" fontId="14" fillId="0" borderId="10" xfId="0" applyNumberFormat="1" applyFont="1" applyBorder="1"/>
    <xf numFmtId="165" fontId="13" fillId="0" borderId="4" xfId="0" applyNumberFormat="1" applyFont="1" applyBorder="1"/>
    <xf numFmtId="165" fontId="14" fillId="0" borderId="6" xfId="0" applyNumberFormat="1" applyFont="1" applyBorder="1"/>
    <xf numFmtId="164" fontId="14" fillId="0" borderId="7" xfId="0" applyNumberFormat="1" applyFont="1" applyBorder="1"/>
    <xf numFmtId="164" fontId="14" fillId="0" borderId="12" xfId="0" applyNumberFormat="1" applyFont="1" applyBorder="1"/>
    <xf numFmtId="164" fontId="14" fillId="0" borderId="0" xfId="0" applyNumberFormat="1" applyFont="1" applyBorder="1"/>
    <xf numFmtId="0" fontId="19" fillId="0" borderId="0" xfId="0" applyFont="1" applyFill="1"/>
    <xf numFmtId="0" fontId="6" fillId="2" borderId="6" xfId="0" applyFont="1" applyFill="1" applyBorder="1"/>
    <xf numFmtId="0" fontId="20" fillId="0" borderId="0" xfId="0" applyFont="1"/>
    <xf numFmtId="0" fontId="20" fillId="0" borderId="10" xfId="0" applyFont="1" applyBorder="1"/>
    <xf numFmtId="0" fontId="20" fillId="0" borderId="5" xfId="0" applyFont="1" applyBorder="1"/>
    <xf numFmtId="0" fontId="20" fillId="0" borderId="11" xfId="0" applyFont="1" applyBorder="1"/>
    <xf numFmtId="0" fontId="20" fillId="0" borderId="15" xfId="0" applyFont="1" applyBorder="1"/>
    <xf numFmtId="0" fontId="6" fillId="0" borderId="0" xfId="0" applyFont="1" applyAlignment="1">
      <alignment horizontal="center"/>
    </xf>
    <xf numFmtId="165" fontId="13" fillId="0" borderId="10" xfId="0" applyNumberFormat="1" applyFont="1" applyBorder="1" applyAlignment="1">
      <alignment horizontal="right"/>
    </xf>
    <xf numFmtId="0" fontId="20" fillId="0" borderId="4" xfId="0" applyFont="1" applyBorder="1"/>
    <xf numFmtId="3" fontId="6" fillId="0" borderId="10" xfId="0" applyNumberFormat="1" applyFont="1" applyBorder="1"/>
    <xf numFmtId="3" fontId="20" fillId="0" borderId="10" xfId="0" applyNumberFormat="1" applyFont="1" applyBorder="1"/>
    <xf numFmtId="165" fontId="20" fillId="0" borderId="10" xfId="0" applyNumberFormat="1" applyFont="1" applyBorder="1"/>
    <xf numFmtId="4" fontId="20" fillId="0" borderId="11" xfId="0" applyNumberFormat="1" applyFont="1" applyBorder="1"/>
    <xf numFmtId="3" fontId="20" fillId="0" borderId="4" xfId="0" applyNumberFormat="1" applyFont="1" applyBorder="1"/>
    <xf numFmtId="165" fontId="20" fillId="0" borderId="11" xfId="0" applyNumberFormat="1" applyFont="1" applyBorder="1"/>
    <xf numFmtId="3" fontId="6" fillId="0" borderId="4" xfId="0" applyNumberFormat="1" applyFont="1" applyBorder="1"/>
    <xf numFmtId="165" fontId="6" fillId="0" borderId="10" xfId="0" applyNumberFormat="1" applyFont="1" applyBorder="1"/>
    <xf numFmtId="165" fontId="6" fillId="0" borderId="11" xfId="0" applyNumberFormat="1" applyFont="1" applyBorder="1"/>
    <xf numFmtId="3" fontId="20" fillId="0" borderId="6" xfId="0" applyNumberFormat="1" applyFont="1" applyBorder="1"/>
    <xf numFmtId="3" fontId="20" fillId="0" borderId="7" xfId="0" applyNumberFormat="1" applyFont="1" applyBorder="1"/>
    <xf numFmtId="165" fontId="20" fillId="0" borderId="7" xfId="0" applyNumberFormat="1" applyFont="1" applyBorder="1"/>
    <xf numFmtId="165" fontId="20" fillId="0" borderId="12" xfId="0" applyNumberFormat="1" applyFont="1" applyBorder="1"/>
    <xf numFmtId="0" fontId="21" fillId="0" borderId="0" xfId="0" applyFont="1"/>
    <xf numFmtId="3" fontId="22" fillId="0" borderId="10" xfId="0" applyNumberFormat="1" applyFont="1" applyBorder="1"/>
    <xf numFmtId="3" fontId="6" fillId="0" borderId="10" xfId="0" applyNumberFormat="1" applyFont="1" applyFill="1" applyBorder="1" applyAlignment="1">
      <alignment horizontal="center"/>
    </xf>
    <xf numFmtId="3" fontId="13" fillId="0" borderId="10" xfId="0" applyNumberFormat="1" applyFont="1" applyFill="1" applyBorder="1" applyAlignment="1">
      <alignment horizontal="right"/>
    </xf>
    <xf numFmtId="165" fontId="13" fillId="0" borderId="10" xfId="0" applyNumberFormat="1" applyFont="1" applyFill="1" applyBorder="1" applyAlignment="1">
      <alignment horizontal="right"/>
    </xf>
    <xf numFmtId="164" fontId="23" fillId="0" borderId="0" xfId="0" applyNumberFormat="1" applyFont="1" applyFill="1"/>
    <xf numFmtId="0" fontId="20" fillId="0" borderId="4" xfId="0" applyFont="1" applyFill="1" applyBorder="1"/>
    <xf numFmtId="3" fontId="6" fillId="0" borderId="10" xfId="0" applyNumberFormat="1" applyFont="1" applyFill="1" applyBorder="1"/>
    <xf numFmtId="3" fontId="20" fillId="0" borderId="10" xfId="0" applyNumberFormat="1" applyFont="1" applyFill="1" applyBorder="1"/>
    <xf numFmtId="165" fontId="20" fillId="0" borderId="10" xfId="0" applyNumberFormat="1" applyFont="1" applyFill="1" applyBorder="1"/>
    <xf numFmtId="164" fontId="24" fillId="0" borderId="0" xfId="0" applyNumberFormat="1" applyFont="1" applyFill="1"/>
    <xf numFmtId="3" fontId="6" fillId="0" borderId="4" xfId="0" applyNumberFormat="1" applyFont="1" applyFill="1" applyBorder="1"/>
    <xf numFmtId="3" fontId="20" fillId="0" borderId="4" xfId="0" applyNumberFormat="1" applyFont="1" applyFill="1" applyBorder="1"/>
    <xf numFmtId="164" fontId="14" fillId="0" borderId="0" xfId="0" applyNumberFormat="1" applyFont="1" applyFill="1"/>
    <xf numFmtId="165" fontId="20" fillId="0" borderId="11" xfId="0" applyNumberFormat="1" applyFont="1" applyFill="1" applyBorder="1"/>
    <xf numFmtId="165" fontId="6" fillId="0" borderId="10" xfId="0" applyNumberFormat="1" applyFont="1" applyFill="1" applyBorder="1"/>
    <xf numFmtId="165" fontId="6" fillId="0" borderId="11" xfId="0" applyNumberFormat="1" applyFont="1" applyFill="1" applyBorder="1"/>
    <xf numFmtId="3" fontId="25" fillId="0" borderId="10" xfId="0" applyNumberFormat="1" applyFont="1" applyFill="1" applyBorder="1"/>
    <xf numFmtId="3" fontId="4" fillId="0" borderId="10" xfId="0" applyNumberFormat="1" applyFont="1" applyFill="1" applyBorder="1"/>
    <xf numFmtId="165" fontId="4" fillId="0" borderId="11" xfId="0" applyNumberFormat="1" applyFont="1" applyFill="1" applyBorder="1"/>
    <xf numFmtId="0" fontId="19" fillId="0" borderId="0" xfId="0" applyFont="1" applyFill="1" applyBorder="1"/>
    <xf numFmtId="0" fontId="19" fillId="0" borderId="0" xfId="0" applyFont="1" applyBorder="1"/>
    <xf numFmtId="0" fontId="19" fillId="0" borderId="10" xfId="0" applyFont="1" applyBorder="1"/>
    <xf numFmtId="0" fontId="19" fillId="0" borderId="5" xfId="0" applyFont="1" applyBorder="1"/>
    <xf numFmtId="0" fontId="19" fillId="0" borderId="11" xfId="0" applyFont="1" applyBorder="1"/>
    <xf numFmtId="0" fontId="19" fillId="0" borderId="15" xfId="0" applyFont="1" applyBorder="1"/>
    <xf numFmtId="0" fontId="13" fillId="0" borderId="0" xfId="0" applyFont="1" applyBorder="1" applyAlignment="1">
      <alignment horizontal="center"/>
    </xf>
    <xf numFmtId="0" fontId="20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15" fillId="0" borderId="0" xfId="0" applyFont="1" applyFill="1" applyBorder="1" applyAlignment="1" applyProtection="1">
      <alignment horizontal="left" vertical="top"/>
    </xf>
    <xf numFmtId="0" fontId="27" fillId="0" borderId="0" xfId="0" applyFont="1" applyFill="1" applyBorder="1"/>
    <xf numFmtId="0" fontId="27" fillId="0" borderId="0" xfId="0" applyFont="1" applyFill="1"/>
    <xf numFmtId="0" fontId="20" fillId="0" borderId="14" xfId="0" applyFont="1" applyBorder="1"/>
    <xf numFmtId="0" fontId="6" fillId="0" borderId="0" xfId="0" applyFont="1" applyBorder="1" applyAlignment="1">
      <alignment horizontal="center"/>
    </xf>
    <xf numFmtId="3" fontId="6" fillId="0" borderId="11" xfId="0" applyNumberFormat="1" applyFont="1" applyBorder="1"/>
    <xf numFmtId="3" fontId="20" fillId="0" borderId="11" xfId="0" applyNumberFormat="1" applyFont="1" applyBorder="1"/>
    <xf numFmtId="3" fontId="20" fillId="0" borderId="12" xfId="0" applyNumberFormat="1" applyFont="1" applyBorder="1"/>
    <xf numFmtId="49" fontId="8" fillId="0" borderId="0" xfId="0" applyNumberFormat="1" applyFont="1" applyFill="1" applyBorder="1" applyAlignment="1">
      <alignment vertical="top"/>
    </xf>
    <xf numFmtId="0" fontId="28" fillId="0" borderId="0" xfId="0" applyFont="1"/>
    <xf numFmtId="0" fontId="8" fillId="0" borderId="0" xfId="0" applyFont="1" applyFill="1" applyBorder="1" applyAlignment="1" applyProtection="1">
      <alignment horizontal="left" vertical="top"/>
    </xf>
    <xf numFmtId="0" fontId="29" fillId="0" borderId="0" xfId="0" applyFont="1"/>
    <xf numFmtId="0" fontId="30" fillId="0" borderId="0" xfId="0" applyFont="1" applyFill="1"/>
    <xf numFmtId="165" fontId="13" fillId="0" borderId="10" xfId="0" applyNumberFormat="1" applyFont="1" applyBorder="1"/>
    <xf numFmtId="165" fontId="13" fillId="0" borderId="11" xfId="0" applyNumberFormat="1" applyFont="1" applyBorder="1"/>
    <xf numFmtId="3" fontId="14" fillId="0" borderId="4" xfId="0" applyNumberFormat="1" applyFont="1" applyBorder="1"/>
    <xf numFmtId="165" fontId="14" fillId="0" borderId="10" xfId="0" applyNumberFormat="1" applyFont="1" applyBorder="1"/>
    <xf numFmtId="165" fontId="14" fillId="0" borderId="11" xfId="0" applyNumberFormat="1" applyFont="1" applyBorder="1"/>
    <xf numFmtId="165" fontId="13" fillId="0" borderId="10" xfId="0" applyNumberFormat="1" applyFont="1" applyFill="1" applyBorder="1"/>
    <xf numFmtId="165" fontId="14" fillId="0" borderId="11" xfId="0" applyNumberFormat="1" applyFont="1" applyBorder="1" applyAlignment="1">
      <alignment horizontal="right"/>
    </xf>
    <xf numFmtId="0" fontId="27" fillId="0" borderId="0" xfId="0" applyFont="1" applyFill="1" applyAlignment="1"/>
    <xf numFmtId="0" fontId="8" fillId="0" borderId="0" xfId="0" applyFont="1"/>
    <xf numFmtId="0" fontId="8" fillId="0" borderId="0" xfId="0" applyFont="1" applyBorder="1"/>
    <xf numFmtId="0" fontId="8" fillId="0" borderId="5" xfId="0" applyFont="1" applyBorder="1"/>
    <xf numFmtId="0" fontId="8" fillId="0" borderId="15" xfId="0" applyFont="1" applyBorder="1"/>
    <xf numFmtId="165" fontId="16" fillId="0" borderId="15" xfId="0" applyNumberFormat="1" applyFont="1" applyBorder="1"/>
    <xf numFmtId="165" fontId="31" fillId="0" borderId="6" xfId="0" applyNumberFormat="1" applyFont="1" applyBorder="1" applyAlignment="1">
      <alignment vertical="center" wrapText="1"/>
    </xf>
    <xf numFmtId="3" fontId="31" fillId="0" borderId="10" xfId="0" applyNumberFormat="1" applyFont="1" applyBorder="1" applyAlignment="1">
      <alignment horizontal="center" vertical="center"/>
    </xf>
    <xf numFmtId="165" fontId="31" fillId="0" borderId="10" xfId="0" applyNumberFormat="1" applyFont="1" applyBorder="1" applyAlignment="1">
      <alignment horizontal="center" vertical="center"/>
    </xf>
    <xf numFmtId="3" fontId="31" fillId="0" borderId="7" xfId="0" applyNumberFormat="1" applyFont="1" applyBorder="1" applyAlignment="1">
      <alignment horizontal="center" vertical="center"/>
    </xf>
    <xf numFmtId="165" fontId="31" fillId="0" borderId="12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165" fontId="31" fillId="0" borderId="1" xfId="0" applyNumberFormat="1" applyFont="1" applyBorder="1" applyAlignment="1">
      <alignment vertical="center" wrapText="1"/>
    </xf>
    <xf numFmtId="3" fontId="31" fillId="0" borderId="5" xfId="0" applyNumberFormat="1" applyFont="1" applyBorder="1" applyAlignment="1">
      <alignment horizontal="center" vertical="center"/>
    </xf>
    <xf numFmtId="165" fontId="31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165" fontId="31" fillId="0" borderId="11" xfId="0" applyNumberFormat="1" applyFont="1" applyBorder="1" applyAlignment="1">
      <alignment horizontal="center" vertical="center"/>
    </xf>
    <xf numFmtId="165" fontId="31" fillId="0" borderId="11" xfId="0" applyNumberFormat="1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165" fontId="31" fillId="0" borderId="8" xfId="0" applyNumberFormat="1" applyFont="1" applyBorder="1" applyAlignment="1">
      <alignment vertical="center" wrapText="1"/>
    </xf>
    <xf numFmtId="3" fontId="31" fillId="0" borderId="9" xfId="0" applyNumberFormat="1" applyFont="1" applyBorder="1" applyAlignment="1">
      <alignment horizontal="center" vertical="center"/>
    </xf>
    <xf numFmtId="3" fontId="31" fillId="0" borderId="2" xfId="0" applyNumberFormat="1" applyFont="1" applyBorder="1" applyAlignment="1">
      <alignment horizontal="center" vertical="center"/>
    </xf>
    <xf numFmtId="165" fontId="31" fillId="0" borderId="9" xfId="0" applyNumberFormat="1" applyFont="1" applyBorder="1" applyAlignment="1">
      <alignment horizontal="center" vertical="center"/>
    </xf>
    <xf numFmtId="165" fontId="31" fillId="0" borderId="9" xfId="0" applyNumberFormat="1" applyFont="1" applyFill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165" fontId="31" fillId="0" borderId="1" xfId="0" applyNumberFormat="1" applyFont="1" applyBorder="1" applyAlignment="1">
      <alignment wrapText="1"/>
    </xf>
    <xf numFmtId="0" fontId="31" fillId="0" borderId="5" xfId="0" applyFont="1" applyBorder="1" applyAlignment="1">
      <alignment horizontal="center" vertical="center"/>
    </xf>
    <xf numFmtId="165" fontId="31" fillId="0" borderId="5" xfId="0" applyNumberFormat="1" applyFont="1" applyFill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165" fontId="8" fillId="0" borderId="6" xfId="0" applyNumberFormat="1" applyFont="1" applyBorder="1"/>
    <xf numFmtId="3" fontId="8" fillId="0" borderId="7" xfId="0" applyNumberFormat="1" applyFont="1" applyBorder="1"/>
    <xf numFmtId="165" fontId="8" fillId="0" borderId="7" xfId="0" applyNumberFormat="1" applyFont="1" applyBorder="1"/>
    <xf numFmtId="0" fontId="8" fillId="0" borderId="7" xfId="0" applyFont="1" applyBorder="1"/>
    <xf numFmtId="3" fontId="8" fillId="0" borderId="12" xfId="0" applyNumberFormat="1" applyFont="1" applyFill="1" applyBorder="1" applyAlignment="1">
      <alignment horizontal="right"/>
    </xf>
    <xf numFmtId="165" fontId="16" fillId="0" borderId="12" xfId="0" applyNumberFormat="1" applyFont="1" applyFill="1" applyBorder="1"/>
    <xf numFmtId="0" fontId="8" fillId="0" borderId="12" xfId="0" applyFont="1" applyBorder="1"/>
    <xf numFmtId="165" fontId="16" fillId="0" borderId="0" xfId="0" applyNumberFormat="1" applyFont="1" applyFill="1"/>
    <xf numFmtId="165" fontId="15" fillId="0" borderId="0" xfId="0" applyNumberFormat="1" applyFont="1" applyFill="1" applyBorder="1"/>
    <xf numFmtId="165" fontId="16" fillId="0" borderId="0" xfId="0" applyNumberFormat="1" applyFont="1"/>
    <xf numFmtId="165" fontId="23" fillId="0" borderId="0" xfId="0" applyNumberFormat="1" applyFont="1" applyFill="1" applyBorder="1"/>
    <xf numFmtId="49" fontId="8" fillId="0" borderId="0" xfId="0" applyNumberFormat="1" applyFont="1"/>
    <xf numFmtId="1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165" fontId="20" fillId="0" borderId="4" xfId="0" applyNumberFormat="1" applyFont="1" applyBorder="1"/>
    <xf numFmtId="165" fontId="6" fillId="0" borderId="4" xfId="0" applyNumberFormat="1" applyFont="1" applyBorder="1"/>
    <xf numFmtId="0" fontId="20" fillId="0" borderId="6" xfId="0" applyFont="1" applyBorder="1"/>
    <xf numFmtId="0" fontId="32" fillId="0" borderId="0" xfId="0" applyFont="1" applyFill="1" applyAlignment="1"/>
    <xf numFmtId="0" fontId="14" fillId="0" borderId="0" xfId="1" applyFont="1" applyBorder="1" applyAlignment="1">
      <alignment horizontal="left"/>
    </xf>
    <xf numFmtId="0" fontId="14" fillId="0" borderId="4" xfId="1" applyFont="1" applyBorder="1" applyAlignment="1">
      <alignment horizontal="left"/>
    </xf>
    <xf numFmtId="3" fontId="33" fillId="0" borderId="10" xfId="1" applyNumberFormat="1" applyFont="1" applyBorder="1" applyAlignment="1">
      <alignment horizontal="right" wrapText="1"/>
    </xf>
    <xf numFmtId="3" fontId="33" fillId="0" borderId="11" xfId="1" applyNumberFormat="1" applyFont="1" applyBorder="1" applyAlignment="1">
      <alignment horizontal="right" wrapText="1"/>
    </xf>
    <xf numFmtId="3" fontId="33" fillId="0" borderId="11" xfId="1" applyNumberFormat="1" applyFont="1" applyFill="1" applyBorder="1" applyAlignment="1">
      <alignment horizontal="right" wrapText="1"/>
    </xf>
    <xf numFmtId="3" fontId="33" fillId="0" borderId="10" xfId="1" applyNumberFormat="1" applyFont="1" applyFill="1" applyBorder="1" applyAlignment="1">
      <alignment horizontal="right" wrapText="1"/>
    </xf>
    <xf numFmtId="0" fontId="14" fillId="0" borderId="0" xfId="1" applyFont="1" applyFill="1" applyBorder="1" applyAlignment="1">
      <alignment horizontal="left"/>
    </xf>
    <xf numFmtId="0" fontId="14" fillId="0" borderId="4" xfId="1" applyFont="1" applyFill="1" applyBorder="1" applyAlignment="1">
      <alignment horizontal="left"/>
    </xf>
    <xf numFmtId="3" fontId="33" fillId="0" borderId="0" xfId="1" applyNumberFormat="1" applyFont="1" applyFill="1" applyBorder="1" applyAlignment="1">
      <alignment horizontal="right" wrapText="1"/>
    </xf>
    <xf numFmtId="0" fontId="21" fillId="0" borderId="10" xfId="0" applyFont="1" applyBorder="1" applyAlignment="1"/>
    <xf numFmtId="0" fontId="14" fillId="0" borderId="13" xfId="1" applyFont="1" applyBorder="1" applyAlignment="1"/>
    <xf numFmtId="0" fontId="14" fillId="0" borderId="6" xfId="1" applyFont="1" applyBorder="1" applyAlignment="1"/>
    <xf numFmtId="0" fontId="14" fillId="0" borderId="7" xfId="1" applyFont="1" applyBorder="1" applyAlignment="1"/>
    <xf numFmtId="0" fontId="8" fillId="0" borderId="0" xfId="1" applyFont="1"/>
    <xf numFmtId="0" fontId="8" fillId="0" borderId="0" xfId="1" applyFont="1" applyFill="1" applyBorder="1" applyAlignment="1">
      <alignment horizontal="left" vertical="justify" wrapText="1"/>
    </xf>
    <xf numFmtId="0" fontId="8" fillId="0" borderId="0" xfId="1" applyFont="1" applyFill="1" applyAlignment="1">
      <alignment horizontal="left" vertical="justify" wrapText="1"/>
    </xf>
    <xf numFmtId="0" fontId="4" fillId="0" borderId="0" xfId="0" applyFont="1" applyFill="1"/>
    <xf numFmtId="0" fontId="7" fillId="0" borderId="0" xfId="0" applyFont="1" applyBorder="1"/>
    <xf numFmtId="2" fontId="7" fillId="0" borderId="0" xfId="0" applyNumberFormat="1" applyFont="1" applyBorder="1"/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/>
    <xf numFmtId="3" fontId="7" fillId="0" borderId="0" xfId="3" applyNumberFormat="1" applyFont="1" applyBorder="1" applyAlignment="1">
      <alignment horizontal="right"/>
    </xf>
    <xf numFmtId="0" fontId="9" fillId="0" borderId="0" xfId="0" applyFont="1" applyBorder="1"/>
    <xf numFmtId="0" fontId="30" fillId="0" borderId="0" xfId="0" applyFont="1" applyFill="1" applyAlignment="1">
      <alignment horizontal="center" wrapText="1"/>
    </xf>
    <xf numFmtId="0" fontId="15" fillId="0" borderId="4" xfId="0" applyFont="1" applyBorder="1" applyAlignment="1">
      <alignment horizontal="left"/>
    </xf>
    <xf numFmtId="3" fontId="15" fillId="0" borderId="10" xfId="3" applyNumberFormat="1" applyFont="1" applyBorder="1"/>
    <xf numFmtId="3" fontId="23" fillId="0" borderId="10" xfId="3" applyNumberFormat="1" applyFont="1" applyBorder="1"/>
    <xf numFmtId="3" fontId="15" fillId="0" borderId="15" xfId="3" applyNumberFormat="1" applyFont="1" applyBorder="1"/>
    <xf numFmtId="3" fontId="0" fillId="0" borderId="0" xfId="0" applyNumberFormat="1" applyBorder="1" applyAlignment="1">
      <alignment horizontal="center"/>
    </xf>
    <xf numFmtId="3" fontId="23" fillId="0" borderId="10" xfId="3" applyNumberFormat="1" applyFont="1" applyBorder="1" applyAlignment="1">
      <alignment horizontal="right"/>
    </xf>
    <xf numFmtId="3" fontId="15" fillId="0" borderId="11" xfId="3" applyNumberFormat="1" applyFont="1" applyBorder="1"/>
    <xf numFmtId="0" fontId="14" fillId="0" borderId="13" xfId="0" applyFont="1" applyBorder="1"/>
    <xf numFmtId="0" fontId="13" fillId="0" borderId="7" xfId="0" applyFont="1" applyBorder="1"/>
    <xf numFmtId="3" fontId="8" fillId="0" borderId="0" xfId="0" applyNumberFormat="1" applyFont="1" applyBorder="1" applyAlignment="1">
      <alignment horizontal="right"/>
    </xf>
    <xf numFmtId="164" fontId="0" fillId="0" borderId="0" xfId="0" applyNumberFormat="1"/>
    <xf numFmtId="0" fontId="0" fillId="0" borderId="0" xfId="0" applyFill="1" applyAlignment="1"/>
    <xf numFmtId="0" fontId="0" fillId="0" borderId="0" xfId="0" applyAlignment="1"/>
    <xf numFmtId="0" fontId="14" fillId="0" borderId="4" xfId="0" applyFont="1" applyFill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/>
    </xf>
    <xf numFmtId="3" fontId="0" fillId="0" borderId="0" xfId="0" applyNumberFormat="1" applyFill="1" applyBorder="1"/>
    <xf numFmtId="3" fontId="0" fillId="0" borderId="0" xfId="0" applyNumberFormat="1" applyBorder="1" applyAlignment="1">
      <alignment horizontal="right"/>
    </xf>
    <xf numFmtId="3" fontId="14" fillId="0" borderId="0" xfId="0" applyNumberFormat="1" applyFont="1"/>
    <xf numFmtId="0" fontId="4" fillId="0" borderId="18" xfId="0" applyFont="1" applyBorder="1" applyAlignment="1">
      <alignment horizontal="center" wrapText="1"/>
    </xf>
    <xf numFmtId="0" fontId="0" fillId="0" borderId="19" xfId="2" applyFont="1" applyBorder="1" applyAlignment="1">
      <alignment horizontal="justify" vertical="center" wrapText="1"/>
    </xf>
    <xf numFmtId="0" fontId="8" fillId="0" borderId="18" xfId="0" applyFont="1" applyBorder="1" applyAlignment="1">
      <alignment horizontal="center" wrapText="1"/>
    </xf>
    <xf numFmtId="0" fontId="11" fillId="0" borderId="19" xfId="2" applyFont="1" applyBorder="1" applyAlignment="1">
      <alignment horizontal="justify" vertical="center" wrapText="1"/>
    </xf>
    <xf numFmtId="0" fontId="11" fillId="0" borderId="19" xfId="2" applyFont="1" applyBorder="1" applyAlignment="1">
      <alignment vertical="center" wrapText="1"/>
    </xf>
    <xf numFmtId="0" fontId="11" fillId="0" borderId="19" xfId="2" applyFont="1" applyBorder="1" applyAlignment="1">
      <alignment horizontal="justify" wrapText="1"/>
    </xf>
    <xf numFmtId="0" fontId="4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11" fillId="0" borderId="21" xfId="2" applyFont="1" applyBorder="1" applyAlignment="1">
      <alignment horizontal="justify" wrapText="1"/>
    </xf>
    <xf numFmtId="0" fontId="7" fillId="0" borderId="0" xfId="0" applyFont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11" fillId="0" borderId="17" xfId="2" applyFont="1" applyBorder="1" applyAlignment="1">
      <alignment horizontal="left" vertical="center" wrapText="1" indent="2"/>
    </xf>
    <xf numFmtId="0" fontId="8" fillId="0" borderId="0" xfId="1" applyFont="1" applyFill="1" applyBorder="1" applyAlignment="1"/>
    <xf numFmtId="3" fontId="8" fillId="0" borderId="0" xfId="0" applyNumberFormat="1" applyFont="1" applyFill="1" applyBorder="1"/>
    <xf numFmtId="1" fontId="2" fillId="0" borderId="0" xfId="0" applyNumberFormat="1" applyFont="1"/>
    <xf numFmtId="4" fontId="7" fillId="0" borderId="0" xfId="0" applyNumberFormat="1" applyFont="1" applyFill="1" applyBorder="1" applyAlignment="1"/>
    <xf numFmtId="3" fontId="22" fillId="0" borderId="11" xfId="0" applyNumberFormat="1" applyFont="1" applyBorder="1"/>
    <xf numFmtId="0" fontId="35" fillId="0" borderId="0" xfId="0" applyFont="1"/>
    <xf numFmtId="0" fontId="3" fillId="3" borderId="0" xfId="0" applyFont="1" applyFill="1"/>
    <xf numFmtId="165" fontId="22" fillId="3" borderId="10" xfId="0" applyNumberFormat="1" applyFont="1" applyFill="1" applyBorder="1"/>
    <xf numFmtId="2" fontId="3" fillId="3" borderId="0" xfId="0" applyNumberFormat="1" applyFont="1" applyFill="1"/>
    <xf numFmtId="0" fontId="36" fillId="0" borderId="0" xfId="0" applyFont="1"/>
    <xf numFmtId="0" fontId="36" fillId="3" borderId="0" xfId="0" applyFont="1" applyFill="1" applyBorder="1"/>
    <xf numFmtId="0" fontId="7" fillId="0" borderId="0" xfId="1" applyFont="1" applyAlignment="1">
      <alignment horizontal="left"/>
    </xf>
    <xf numFmtId="4" fontId="8" fillId="0" borderId="0" xfId="1" applyNumberFormat="1" applyFont="1" applyFill="1" applyBorder="1"/>
    <xf numFmtId="165" fontId="20" fillId="0" borderId="4" xfId="0" applyNumberFormat="1" applyFont="1" applyFill="1" applyBorder="1"/>
    <xf numFmtId="165" fontId="4" fillId="0" borderId="10" xfId="0" applyNumberFormat="1" applyFont="1" applyFill="1" applyBorder="1"/>
    <xf numFmtId="165" fontId="6" fillId="0" borderId="10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1" fillId="0" borderId="19" xfId="2" applyFont="1" applyBorder="1" applyAlignment="1">
      <alignment horizontal="justify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15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 shrinkToFit="1"/>
    </xf>
    <xf numFmtId="0" fontId="26" fillId="2" borderId="11" xfId="0" applyFont="1" applyFill="1" applyBorder="1" applyAlignment="1">
      <alignment horizontal="center" vertical="center" wrapText="1" shrinkToFit="1"/>
    </xf>
    <xf numFmtId="0" fontId="26" fillId="2" borderId="12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3" fontId="13" fillId="2" borderId="10" xfId="0" applyNumberFormat="1" applyFont="1" applyFill="1" applyBorder="1" applyAlignment="1">
      <alignment horizontal="center" vertical="center" wrapText="1"/>
    </xf>
    <xf numFmtId="3" fontId="13" fillId="2" borderId="7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165" fontId="13" fillId="2" borderId="5" xfId="0" applyNumberFormat="1" applyFont="1" applyFill="1" applyBorder="1" applyAlignment="1">
      <alignment horizontal="center" vertical="center" wrapText="1"/>
    </xf>
    <xf numFmtId="165" fontId="13" fillId="2" borderId="7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14" fillId="0" borderId="0" xfId="1" applyFont="1" applyFill="1" applyBorder="1" applyAlignment="1">
      <alignment horizontal="left"/>
    </xf>
    <xf numFmtId="0" fontId="14" fillId="0" borderId="4" xfId="1" applyFont="1" applyFill="1" applyBorder="1" applyAlignment="1">
      <alignment horizontal="left"/>
    </xf>
    <xf numFmtId="0" fontId="13" fillId="2" borderId="14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justify" wrapText="1"/>
    </xf>
    <xf numFmtId="0" fontId="16" fillId="0" borderId="0" xfId="1" applyFont="1" applyBorder="1"/>
    <xf numFmtId="0" fontId="15" fillId="0" borderId="0" xfId="1" applyFont="1" applyFill="1" applyBorder="1" applyAlignment="1">
      <alignment horizontal="justify" vertical="justify" wrapText="1"/>
    </xf>
    <xf numFmtId="0" fontId="15" fillId="0" borderId="0" xfId="1" applyFont="1" applyFill="1" applyBorder="1" applyAlignment="1">
      <alignment horizontal="left" vertical="justify" wrapText="1"/>
    </xf>
    <xf numFmtId="0" fontId="15" fillId="0" borderId="0" xfId="1" applyFont="1" applyFill="1" applyAlignment="1">
      <alignment horizontal="left" vertical="justify" wrapText="1"/>
    </xf>
    <xf numFmtId="0" fontId="15" fillId="0" borderId="0" xfId="1" applyFont="1" applyFill="1" applyBorder="1" applyAlignment="1">
      <alignment horizontal="justify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 applyAlignment="1">
      <alignment horizontal="left"/>
    </xf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mruColors>
      <color rgb="FF6BA42C"/>
      <color rgb="FF7ABC32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600" b="1"/>
              <a:t>COSECHA DE CAFÉ EN  LA REPÚBLICA:                                                   </a:t>
            </a:r>
          </a:p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600" b="1"/>
              <a:t>  AÑOS AGRÍCOLAS 2011/12-2016/17  
</a:t>
            </a:r>
          </a:p>
        </c:rich>
      </c:tx>
      <c:layout>
        <c:manualLayout>
          <c:xMode val="edge"/>
          <c:yMode val="edge"/>
          <c:x val="0.13176098224353791"/>
          <c:y val="1.54420540652133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37155383049646"/>
          <c:y val="8.8235461896742681E-2"/>
          <c:w val="0.89255726127759205"/>
          <c:h val="0.809650253513492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Lbls>
            <c:dLbl>
              <c:idx val="9"/>
              <c:tx>
                <c:rich>
                  <a:bodyPr/>
                  <a:lstStyle/>
                  <a:p>
                    <a:r>
                      <a:rPr lang="en-US" b="1"/>
                      <a:t>145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1'!$A$6:$A$11</c:f>
              <c:strCache>
                <c:ptCount val="6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 (P)</c:v>
                </c:pt>
              </c:strCache>
            </c:strRef>
          </c:cat>
          <c:val>
            <c:numRef>
              <c:f>'GRÁFICA 1'!$B$6:$B$11</c:f>
              <c:numCache>
                <c:formatCode>#,##0.00</c:formatCode>
                <c:ptCount val="6"/>
                <c:pt idx="0">
                  <c:v>221.541</c:v>
                </c:pt>
                <c:pt idx="1">
                  <c:v>156.441</c:v>
                </c:pt>
                <c:pt idx="2">
                  <c:v>147.441</c:v>
                </c:pt>
                <c:pt idx="3">
                  <c:v>164.541</c:v>
                </c:pt>
                <c:pt idx="4">
                  <c:v>135.24100000000001</c:v>
                </c:pt>
                <c:pt idx="5">
                  <c:v>145.24100000000001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15568104"/>
        <c:axId val="299493328"/>
      </c:barChart>
      <c:catAx>
        <c:axId val="15568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42671566054243221"/>
              <c:y val="0.968471915399399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9493328"/>
        <c:crosses val="autoZero"/>
        <c:auto val="1"/>
        <c:lblAlgn val="ctr"/>
        <c:lblOffset val="100"/>
        <c:noMultiLvlLbl val="0"/>
      </c:catAx>
      <c:valAx>
        <c:axId val="299493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Miles de quintales pilados</a:t>
                </a:r>
              </a:p>
            </c:rich>
          </c:tx>
          <c:layout>
            <c:manualLayout>
              <c:xMode val="edge"/>
              <c:yMode val="edge"/>
              <c:x val="4.1802681641538997E-3"/>
              <c:y val="0.3507447773917666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5568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A"/>
    </a:p>
  </c:txPr>
  <c:printSettings>
    <c:headerFooter/>
    <c:pageMargins b="0.98425196850393704" l="0.98425196850393704" r="0.98425196850393704" t="0.98425196850393704" header="0" footer="0"/>
    <c:pageSetup orientation="portrait" horizontalDpi="200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600" b="1">
                <a:latin typeface="Arial" panose="020B0604020202020204" pitchFamily="34" charset="0"/>
                <a:cs typeface="Arial" panose="020B0604020202020204" pitchFamily="34" charset="0"/>
              </a:rPr>
              <a:t>COSECHA DE CAFÉ EN LA REPÚBLICA, POR PROVINCIA Y COMARCA INDÍGENA: AÑO AGRÍCOLA 2016/17</a:t>
            </a:r>
            <a:endParaRPr lang="en-US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'GRÁFICA 2'!$A$3</c:f>
              <c:strCache>
                <c:ptCount val="1"/>
                <c:pt idx="0">
                  <c:v>2016/17 .………………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2'!$B$2:$N$2</c:f>
              <c:strCache>
                <c:ptCount val="13"/>
                <c:pt idx="0">
                  <c:v>Chiriquí</c:v>
                </c:pt>
                <c:pt idx="1">
                  <c:v>Coclé</c:v>
                </c:pt>
                <c:pt idx="2">
                  <c:v>Colón</c:v>
                </c:pt>
                <c:pt idx="3">
                  <c:v>Bocas del Toro</c:v>
                </c:pt>
                <c:pt idx="4">
                  <c:v>Kuna Yala </c:v>
                </c:pt>
                <c:pt idx="5">
                  <c:v>Darién</c:v>
                </c:pt>
                <c:pt idx="6">
                  <c:v>Panamá Oeste </c:v>
                </c:pt>
                <c:pt idx="7">
                  <c:v>Herrera</c:v>
                </c:pt>
                <c:pt idx="8">
                  <c:v>Veraguas</c:v>
                </c:pt>
                <c:pt idx="9">
                  <c:v>Ngäbe Buglé</c:v>
                </c:pt>
                <c:pt idx="10">
                  <c:v>Panamá   </c:v>
                </c:pt>
                <c:pt idx="11">
                  <c:v>Emberá</c:v>
                </c:pt>
                <c:pt idx="12">
                  <c:v>Los Santos</c:v>
                </c:pt>
              </c:strCache>
            </c:strRef>
          </c:cat>
          <c:val>
            <c:numRef>
              <c:f>'GRÁFICA 2'!$B$3:$N$3</c:f>
              <c:numCache>
                <c:formatCode>0.00</c:formatCode>
                <c:ptCount val="13"/>
                <c:pt idx="0">
                  <c:v>103.4</c:v>
                </c:pt>
                <c:pt idx="1">
                  <c:v>13.6</c:v>
                </c:pt>
                <c:pt idx="2">
                  <c:v>5.8</c:v>
                </c:pt>
                <c:pt idx="3">
                  <c:v>5.34</c:v>
                </c:pt>
                <c:pt idx="4">
                  <c:v>3.28</c:v>
                </c:pt>
                <c:pt idx="5">
                  <c:v>3.2</c:v>
                </c:pt>
                <c:pt idx="6">
                  <c:v>3.1</c:v>
                </c:pt>
                <c:pt idx="7">
                  <c:v>2.62</c:v>
                </c:pt>
                <c:pt idx="8">
                  <c:v>1.8</c:v>
                </c:pt>
                <c:pt idx="9">
                  <c:v>1.8</c:v>
                </c:pt>
                <c:pt idx="10">
                  <c:v>0.6</c:v>
                </c:pt>
                <c:pt idx="11">
                  <c:v>0.48</c:v>
                </c:pt>
                <c:pt idx="12">
                  <c:v>0.24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638696"/>
        <c:axId val="467639872"/>
      </c:barChart>
      <c:catAx>
        <c:axId val="467638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Provincia y comarcas</a:t>
                </a:r>
              </a:p>
            </c:rich>
          </c:tx>
          <c:layout>
            <c:manualLayout>
              <c:xMode val="edge"/>
              <c:yMode val="edge"/>
              <c:x val="0.43511442714603832"/>
              <c:y val="0.975252589116933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7639872"/>
        <c:crosses val="autoZero"/>
        <c:auto val="1"/>
        <c:lblAlgn val="ctr"/>
        <c:lblOffset val="100"/>
        <c:noMultiLvlLbl val="0"/>
      </c:catAx>
      <c:valAx>
        <c:axId val="4676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Miles de quintales pilados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7638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46" header="0.3" footer="0.3"/>
    <c:pageSetup orientation="portrait" horizontalDpi="200" verticalDpi="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700">
                <a:latin typeface="Arial" panose="020B0604020202020204" pitchFamily="34" charset="0"/>
                <a:cs typeface="Arial" panose="020B0604020202020204" pitchFamily="34" charset="0"/>
              </a:rPr>
              <a:t>COSECHA DE CAFÉ EN LA PROVINCIA DE CHIRIQUÍ  Y</a:t>
            </a:r>
            <a:r>
              <a:rPr lang="en-US" sz="1700" baseline="0">
                <a:latin typeface="Arial" panose="020B0604020202020204" pitchFamily="34" charset="0"/>
                <a:cs typeface="Arial" panose="020B0604020202020204" pitchFamily="34" charset="0"/>
              </a:rPr>
              <a:t> COMARCA INDIGENA: </a:t>
            </a:r>
            <a:r>
              <a:rPr lang="en-US" sz="1700">
                <a:latin typeface="Arial" panose="020B0604020202020204" pitchFamily="34" charset="0"/>
                <a:cs typeface="Arial" panose="020B0604020202020204" pitchFamily="34" charset="0"/>
              </a:rPr>
              <a:t>AÑOS AGRÍCOLAS 2011/12 - 2016/17</a:t>
            </a:r>
          </a:p>
        </c:rich>
      </c:tx>
      <c:layout>
        <c:manualLayout>
          <c:xMode val="edge"/>
          <c:yMode val="edge"/>
          <c:x val="0.12619469026548671"/>
          <c:y val="5.61108052442716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7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757949504099598"/>
          <c:y val="1.8766964321497669E-2"/>
          <c:w val="0.73727452210066657"/>
          <c:h val="0.9207475261169108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'GRÁFICA 3'!$B$14</c:f>
              <c:strCache>
                <c:ptCount val="1"/>
                <c:pt idx="0">
                  <c:v>Chiriquí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3'!$A$15:$A$20</c:f>
              <c:strCache>
                <c:ptCount val="6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 </c:v>
                </c:pt>
              </c:strCache>
            </c:strRef>
          </c:cat>
          <c:val>
            <c:numRef>
              <c:f>'GRÁFICA 3'!$B$15:$B$20</c:f>
              <c:numCache>
                <c:formatCode>#,##0.00</c:formatCode>
                <c:ptCount val="6"/>
                <c:pt idx="0">
                  <c:v>136.80000000000001</c:v>
                </c:pt>
                <c:pt idx="1">
                  <c:v>108.3</c:v>
                </c:pt>
                <c:pt idx="2">
                  <c:v>107.3</c:v>
                </c:pt>
                <c:pt idx="3">
                  <c:v>127.7</c:v>
                </c:pt>
                <c:pt idx="4">
                  <c:v>102.1</c:v>
                </c:pt>
                <c:pt idx="5">
                  <c:v>103.4</c:v>
                </c:pt>
              </c:numCache>
            </c:numRef>
          </c:val>
        </c:ser>
        <c:ser>
          <c:idx val="0"/>
          <c:order val="1"/>
          <c:tx>
            <c:strRef>
              <c:f>'GRÁFICA 3'!$C$14</c:f>
              <c:strCache>
                <c:ptCount val="1"/>
                <c:pt idx="0">
                  <c:v>Ngäbe Buglé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2.359882005899705E-2"/>
                  <c:y val="-2.80554047853694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359882005899705E-2"/>
                  <c:y val="-1.4027702392685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699115044247787E-2"/>
                  <c:y val="-1.4027702392684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632251720747297E-2"/>
                  <c:y val="-2.8055404785368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732546705998034E-2"/>
                  <c:y val="-2.8055404785368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1799410029498525E-2"/>
                  <c:y val="-1.028686291991682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3'!$A$15:$A$20</c:f>
              <c:strCache>
                <c:ptCount val="6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 </c:v>
                </c:pt>
              </c:strCache>
            </c:strRef>
          </c:cat>
          <c:val>
            <c:numRef>
              <c:f>'GRÁFICA 3'!$C$15:$C$20</c:f>
              <c:numCache>
                <c:formatCode>#,##0.00</c:formatCode>
                <c:ptCount val="6"/>
                <c:pt idx="0">
                  <c:v>20.100000000000001</c:v>
                </c:pt>
                <c:pt idx="1">
                  <c:v>3.5</c:v>
                </c:pt>
                <c:pt idx="2">
                  <c:v>3.2</c:v>
                </c:pt>
                <c:pt idx="3">
                  <c:v>2.6</c:v>
                </c:pt>
                <c:pt idx="4">
                  <c:v>2.2999999999999998</c:v>
                </c:pt>
                <c:pt idx="5">
                  <c:v>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7640264"/>
        <c:axId val="467640656"/>
        <c:axId val="0"/>
      </c:bar3DChart>
      <c:catAx>
        <c:axId val="467640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latin typeface="Arial" panose="020B0604020202020204" pitchFamily="34" charset="0"/>
                    <a:cs typeface="Arial" panose="020B0604020202020204" pitchFamily="34" charset="0"/>
                  </a:rPr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394230986613399"/>
              <c:y val="0.839955734314874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7640656"/>
        <c:crosses val="autoZero"/>
        <c:auto val="1"/>
        <c:lblAlgn val="ctr"/>
        <c:lblOffset val="100"/>
        <c:noMultiLvlLbl val="0"/>
      </c:catAx>
      <c:valAx>
        <c:axId val="46764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latin typeface="Arial" panose="020B0604020202020204" pitchFamily="34" charset="0"/>
                    <a:cs typeface="Arial" panose="020B0604020202020204" pitchFamily="34" charset="0"/>
                  </a:rPr>
                  <a:t>Millones de árboles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764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502117545041366"/>
          <c:y val="0.50436447728623712"/>
          <c:w val="0.12171432110809158"/>
          <c:h val="7.09523563543002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5" l="0.78" r="0.54" t="0.62" header="0.3" footer="0.3"/>
    <c:pageSetup orientation="portrait" horizontalDpi="200" verticalDpi="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r>
              <a:rPr lang="es-PA" sz="1600" b="1">
                <a:latin typeface="Arial" pitchFamily="34" charset="0"/>
                <a:cs typeface="Arial" pitchFamily="34" charset="0"/>
              </a:rPr>
              <a:t>ÁRBOLES DE CAFÉ QUE PRODUCEN Y NO</a:t>
            </a:r>
            <a:r>
              <a:rPr lang="es-PA" sz="1600" b="1" baseline="0">
                <a:latin typeface="Arial" pitchFamily="34" charset="0"/>
                <a:cs typeface="Arial" pitchFamily="34" charset="0"/>
              </a:rPr>
              <a:t> </a:t>
            </a:r>
            <a:r>
              <a:rPr lang="es-PA" sz="1600" b="1">
                <a:latin typeface="Arial" pitchFamily="34" charset="0"/>
                <a:cs typeface="Arial" pitchFamily="34" charset="0"/>
              </a:rPr>
              <a:t>PRODUCEN EN LA PROVINCIA DE </a:t>
            </a:r>
          </a:p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r>
              <a:rPr lang="es-PA" sz="1600" b="1">
                <a:latin typeface="Arial" pitchFamily="34" charset="0"/>
                <a:cs typeface="Arial" pitchFamily="34" charset="0"/>
              </a:rPr>
              <a:t>CHIRIQUÍ Y COMARCA INDÍGENA: </a:t>
            </a:r>
          </a:p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r>
              <a:rPr lang="es-PA" sz="1600" b="1">
                <a:latin typeface="Arial" pitchFamily="34" charset="0"/>
                <a:cs typeface="Arial" pitchFamily="34" charset="0"/>
              </a:rPr>
              <a:t>AÑO AGRÍCOLA 2016/17</a:t>
            </a:r>
          </a:p>
        </c:rich>
      </c:tx>
      <c:layout>
        <c:manualLayout>
          <c:xMode val="edge"/>
          <c:yMode val="edge"/>
          <c:x val="0.15592279662745029"/>
          <c:y val="6.524364166939195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207100457578492E-2"/>
          <c:y val="0.12043629082447169"/>
          <c:w val="0.88316333296684735"/>
          <c:h val="0.789026490245420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4'!$B$2</c:f>
              <c:strCache>
                <c:ptCount val="1"/>
                <c:pt idx="0">
                  <c:v>Producen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4'!$A$3:$A$4</c:f>
              <c:strCache>
                <c:ptCount val="2"/>
                <c:pt idx="0">
                  <c:v>Chiriquí</c:v>
                </c:pt>
                <c:pt idx="1">
                  <c:v>Comarca Ngäbe Buglé</c:v>
                </c:pt>
              </c:strCache>
            </c:strRef>
          </c:cat>
          <c:val>
            <c:numRef>
              <c:f>'GRÁFICA 4'!$B$3:$B$4</c:f>
              <c:numCache>
                <c:formatCode>0.00</c:formatCode>
                <c:ptCount val="2"/>
                <c:pt idx="0">
                  <c:v>15.8056</c:v>
                </c:pt>
                <c:pt idx="1">
                  <c:v>1.8952</c:v>
                </c:pt>
              </c:numCache>
            </c:numRef>
          </c:val>
        </c:ser>
        <c:ser>
          <c:idx val="1"/>
          <c:order val="1"/>
          <c:tx>
            <c:strRef>
              <c:f>'GRÁFICA 4'!$C$2</c:f>
              <c:strCache>
                <c:ptCount val="1"/>
                <c:pt idx="0">
                  <c:v>No producen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4'!$A$3:$A$4</c:f>
              <c:strCache>
                <c:ptCount val="2"/>
                <c:pt idx="0">
                  <c:v>Chiriquí</c:v>
                </c:pt>
                <c:pt idx="1">
                  <c:v>Comarca Ngäbe Buglé</c:v>
                </c:pt>
              </c:strCache>
            </c:strRef>
          </c:cat>
          <c:val>
            <c:numRef>
              <c:f>'GRÁFICA 4'!$C$3:$C$4</c:f>
              <c:numCache>
                <c:formatCode>0.00</c:formatCode>
                <c:ptCount val="2"/>
                <c:pt idx="0">
                  <c:v>5.9077999999999999</c:v>
                </c:pt>
                <c:pt idx="1">
                  <c:v>1.2155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467637520"/>
        <c:axId val="467637912"/>
      </c:barChart>
      <c:catAx>
        <c:axId val="467637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Arial" pitchFamily="34" charset="0"/>
                    <a:cs typeface="Arial" pitchFamily="34" charset="0"/>
                  </a:defRPr>
                </a:pPr>
                <a:r>
                  <a:rPr lang="es-PA" b="0">
                    <a:latin typeface="Arial" pitchFamily="34" charset="0"/>
                    <a:cs typeface="Arial" pitchFamily="34" charset="0"/>
                  </a:rPr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0.38035498987284122"/>
              <c:y val="0.9784762175269173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467637912"/>
        <c:crosses val="autoZero"/>
        <c:auto val="1"/>
        <c:lblAlgn val="ctr"/>
        <c:lblOffset val="100"/>
        <c:noMultiLvlLbl val="0"/>
      </c:catAx>
      <c:valAx>
        <c:axId val="467637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latin typeface="Arial" pitchFamily="34" charset="0"/>
                    <a:cs typeface="Arial" pitchFamily="34" charset="0"/>
                  </a:defRPr>
                </a:pPr>
                <a:r>
                  <a:rPr lang="es-PA" b="0">
                    <a:latin typeface="Arial" pitchFamily="34" charset="0"/>
                    <a:cs typeface="Arial" pitchFamily="34" charset="0"/>
                  </a:rPr>
                  <a:t>Millones de árboles</a:t>
                </a:r>
              </a:p>
            </c:rich>
          </c:tx>
          <c:layout>
            <c:manualLayout>
              <c:xMode val="edge"/>
              <c:yMode val="edge"/>
              <c:x val="0"/>
              <c:y val="0.4154101378610238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es-PA"/>
          </a:p>
        </c:txPr>
        <c:crossAx val="467637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627915802762094"/>
          <c:y val="0.49454120840105409"/>
          <c:w val="0.17762472009391958"/>
          <c:h val="6.816425501922474E-2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98425196850393704" l="0.98425196850393704" r="0.98425196850393704" t="0.98425196850393704" header="0" footer="0"/>
    <c:pageSetup orientation="portrait" horizontalDpi="200" verticalDpi="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TOTAL DE  ÁRBOLES DE  CAFÉ EN  LA PROVINCIA DE CHIRIQUÍ Y</a:t>
            </a:r>
            <a:r>
              <a:rPr lang="en-US" sz="1400" baseline="0">
                <a:latin typeface="Arial" panose="020B0604020202020204" pitchFamily="34" charset="0"/>
                <a:cs typeface="Arial" panose="020B0604020202020204" pitchFamily="34" charset="0"/>
              </a:rPr>
              <a:t> COMARCA INDIGENA: </a:t>
            </a: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AÑOS AGRÍCOLAS 2011/12 - 2016/17</a:t>
            </a:r>
          </a:p>
        </c:rich>
      </c:tx>
      <c:layout>
        <c:manualLayout>
          <c:xMode val="edge"/>
          <c:yMode val="edge"/>
          <c:x val="0.12029498525073747"/>
          <c:y val="5.61108095707368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757949504099598"/>
          <c:y val="1.8766964321497669E-2"/>
          <c:w val="0.73727452210066657"/>
          <c:h val="0.9207475261169108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'GRÁFICA 5'!$B$14</c:f>
              <c:strCache>
                <c:ptCount val="1"/>
                <c:pt idx="0">
                  <c:v>Chiriquí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5'!$A$15:$A$20</c:f>
              <c:strCache>
                <c:ptCount val="6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 </c:v>
                </c:pt>
              </c:strCache>
            </c:strRef>
          </c:cat>
          <c:val>
            <c:numRef>
              <c:f>'GRÁFICA 5'!$B$15:$B$20</c:f>
              <c:numCache>
                <c:formatCode>#,##0.00</c:formatCode>
                <c:ptCount val="6"/>
                <c:pt idx="0">
                  <c:v>20.996500000000001</c:v>
                </c:pt>
                <c:pt idx="1">
                  <c:v>22.519400000000001</c:v>
                </c:pt>
                <c:pt idx="2">
                  <c:v>23.0289</c:v>
                </c:pt>
                <c:pt idx="3">
                  <c:v>22.974</c:v>
                </c:pt>
                <c:pt idx="4">
                  <c:v>22.135100000000001</c:v>
                </c:pt>
                <c:pt idx="5">
                  <c:v>21.7134</c:v>
                </c:pt>
              </c:numCache>
            </c:numRef>
          </c:val>
        </c:ser>
        <c:ser>
          <c:idx val="0"/>
          <c:order val="1"/>
          <c:tx>
            <c:strRef>
              <c:f>'GRÁFICA 5'!$C$14</c:f>
              <c:strCache>
                <c:ptCount val="1"/>
                <c:pt idx="0">
                  <c:v>Ngäbe Buglé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2.359882005899705E-2"/>
                  <c:y val="-2.80554047853694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359882005899705E-2"/>
                  <c:y val="-1.4027702392685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699115044247787E-2"/>
                  <c:y val="-1.4027702392684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632251720747297E-2"/>
                  <c:y val="-2.8055404785368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732546705998034E-2"/>
                  <c:y val="-2.8055404785368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1799410029498525E-2"/>
                  <c:y val="-1.028686291991682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5'!$A$15:$A$20</c:f>
              <c:strCache>
                <c:ptCount val="6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 </c:v>
                </c:pt>
              </c:strCache>
            </c:strRef>
          </c:cat>
          <c:val>
            <c:numRef>
              <c:f>'GRÁFICA 5'!$C$15:$C$20</c:f>
              <c:numCache>
                <c:formatCode>#,##0.00</c:formatCode>
                <c:ptCount val="6"/>
                <c:pt idx="0">
                  <c:v>6.7051999999999996</c:v>
                </c:pt>
                <c:pt idx="1">
                  <c:v>6.9253</c:v>
                </c:pt>
                <c:pt idx="2">
                  <c:v>4.9512999999999998</c:v>
                </c:pt>
                <c:pt idx="3">
                  <c:v>4.1672000000000002</c:v>
                </c:pt>
                <c:pt idx="4">
                  <c:v>3.5543999999999998</c:v>
                </c:pt>
                <c:pt idx="5">
                  <c:v>3.1089000000000002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7643400"/>
        <c:axId val="467643008"/>
        <c:axId val="0"/>
      </c:bar3DChart>
      <c:catAx>
        <c:axId val="467643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latin typeface="Arial" panose="020B0604020202020204" pitchFamily="34" charset="0"/>
                    <a:cs typeface="Arial" panose="020B0604020202020204" pitchFamily="34" charset="0"/>
                  </a:rPr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394230986613399"/>
              <c:y val="0.839955734314874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7643008"/>
        <c:crosses val="autoZero"/>
        <c:auto val="1"/>
        <c:lblAlgn val="ctr"/>
        <c:lblOffset val="100"/>
        <c:noMultiLvlLbl val="0"/>
      </c:catAx>
      <c:valAx>
        <c:axId val="46764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latin typeface="Arial" panose="020B0604020202020204" pitchFamily="34" charset="0"/>
                    <a:cs typeface="Arial" panose="020B0604020202020204" pitchFamily="34" charset="0"/>
                  </a:rPr>
                  <a:t>Millones de árboles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467643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568980868541861"/>
          <c:y val="0.43383895118850491"/>
          <c:w val="0.12171432110809158"/>
          <c:h val="7.46560868290916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 horizontalDpi="200" verticalDpi="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s-PA" sz="1400" b="1"/>
              <a:t>ÁRBOLES</a:t>
            </a:r>
            <a:r>
              <a:rPr lang="es-PA" sz="1400" b="1" baseline="0"/>
              <a:t> DE CAFÉ EN LA PROVINCIA DE CHIRIQUÍ Y COMARCA ÍNDIGENA: POR EDAD,                                                                                             </a:t>
            </a:r>
          </a:p>
          <a:p>
            <a:pPr>
              <a:defRPr sz="1400" b="1"/>
            </a:pPr>
            <a:r>
              <a:rPr lang="es-PA" sz="1400" b="1" baseline="0"/>
              <a:t> AÑO AGRÍCOLA 2016/17</a:t>
            </a:r>
            <a:endParaRPr lang="es-PA" sz="1400" b="1"/>
          </a:p>
        </c:rich>
      </c:tx>
      <c:layout>
        <c:manualLayout>
          <c:xMode val="edge"/>
          <c:yMode val="edge"/>
          <c:x val="0.1431836561554351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33164157003088"/>
          <c:y val="0.1432647915089571"/>
          <c:w val="0.88806663078085035"/>
          <c:h val="0.73007341762888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'GRÁFICA 6'!$C$4</c:f>
              <c:strCache>
                <c:ptCount val="1"/>
                <c:pt idx="0">
                  <c:v>Menores de 4 años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6'!$B$5:$B$6</c:f>
              <c:strCache>
                <c:ptCount val="2"/>
                <c:pt idx="0">
                  <c:v>Chiriquí</c:v>
                </c:pt>
                <c:pt idx="1">
                  <c:v>Comarca Ngäbe Buglé</c:v>
                </c:pt>
              </c:strCache>
            </c:strRef>
          </c:cat>
          <c:val>
            <c:numRef>
              <c:f>'GRÁFICA 6'!$C$5:$C$6</c:f>
              <c:numCache>
                <c:formatCode>#,##0.00</c:formatCode>
                <c:ptCount val="2"/>
                <c:pt idx="0">
                  <c:v>7.3715000000000002</c:v>
                </c:pt>
                <c:pt idx="1">
                  <c:v>1.1484000000000001</c:v>
                </c:pt>
              </c:numCache>
            </c:numRef>
          </c:val>
        </c:ser>
        <c:ser>
          <c:idx val="1"/>
          <c:order val="1"/>
          <c:tx>
            <c:strRef>
              <c:f>'GRÁFICA 6'!$D$4</c:f>
              <c:strCache>
                <c:ptCount val="1"/>
                <c:pt idx="0">
                  <c:v>De 4 a menos de 16 años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6'!$B$5:$B$6</c:f>
              <c:strCache>
                <c:ptCount val="2"/>
                <c:pt idx="0">
                  <c:v>Chiriquí</c:v>
                </c:pt>
                <c:pt idx="1">
                  <c:v>Comarca Ngäbe Buglé</c:v>
                </c:pt>
              </c:strCache>
            </c:strRef>
          </c:cat>
          <c:val>
            <c:numRef>
              <c:f>'GRÁFICA 6'!$D$5:$D$6</c:f>
              <c:numCache>
                <c:formatCode>#,##0.00</c:formatCode>
                <c:ptCount val="2"/>
                <c:pt idx="0">
                  <c:v>12.9625</c:v>
                </c:pt>
                <c:pt idx="1">
                  <c:v>1.8551</c:v>
                </c:pt>
              </c:numCache>
            </c:numRef>
          </c:val>
        </c:ser>
        <c:ser>
          <c:idx val="2"/>
          <c:order val="2"/>
          <c:tx>
            <c:strRef>
              <c:f>'GRÁFICA 6'!$E$4</c:f>
              <c:strCache>
                <c:ptCount val="1"/>
                <c:pt idx="0">
                  <c:v>De 16 años y más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6'!$B$5:$B$6</c:f>
              <c:strCache>
                <c:ptCount val="2"/>
                <c:pt idx="0">
                  <c:v>Chiriquí</c:v>
                </c:pt>
                <c:pt idx="1">
                  <c:v>Comarca Ngäbe Buglé</c:v>
                </c:pt>
              </c:strCache>
            </c:strRef>
          </c:cat>
          <c:val>
            <c:numRef>
              <c:f>'GRÁFICA 6'!$E$5:$E$6</c:f>
              <c:numCache>
                <c:formatCode>#,##0.00</c:formatCode>
                <c:ptCount val="2"/>
                <c:pt idx="0">
                  <c:v>1.3793</c:v>
                </c:pt>
                <c:pt idx="1">
                  <c:v>0.1072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axId val="467639480"/>
        <c:axId val="46764457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'GRÁFICA 6'!$F$4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'GRÁFICA 6'!$B$5:$B$6</c15:sqref>
                        </c15:formulaRef>
                      </c:ext>
                    </c:extLst>
                    <c:strCache>
                      <c:ptCount val="2"/>
                      <c:pt idx="0">
                        <c:v>Chiriquí</c:v>
                      </c:pt>
                      <c:pt idx="1">
                        <c:v>Comarca Ngäbe Buglé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'GRÁFICA 6'!$F$5:$F$6</c15:sqref>
                        </c15:formulaRef>
                      </c:ext>
                    </c:extLst>
                    <c:numCache>
                      <c:formatCode>#,##0</c:formatCode>
                      <c:ptCount val="2"/>
                    </c:numCache>
                  </c:numRef>
                </c:val>
              </c15:ser>
            </c15:filteredBarSeries>
          </c:ext>
        </c:extLst>
      </c:barChart>
      <c:catAx>
        <c:axId val="467639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PA" b="0"/>
                  <a:t>Provincia</a:t>
                </a:r>
                <a:r>
                  <a:rPr lang="es-PA" b="0" baseline="0"/>
                  <a:t> y comarca indígena</a:t>
                </a:r>
                <a:endParaRPr lang="es-PA" b="0"/>
              </a:p>
            </c:rich>
          </c:tx>
          <c:layout>
            <c:manualLayout>
              <c:xMode val="edge"/>
              <c:yMode val="edge"/>
              <c:x val="0.35701609362886577"/>
              <c:y val="0.9725378418080126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PA"/>
          </a:p>
        </c:txPr>
        <c:crossAx val="467644576"/>
        <c:crosses val="autoZero"/>
        <c:auto val="1"/>
        <c:lblAlgn val="ctr"/>
        <c:lblOffset val="100"/>
        <c:noMultiLvlLbl val="0"/>
      </c:catAx>
      <c:valAx>
        <c:axId val="46764457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PA" b="0"/>
                  <a:t>Millones</a:t>
                </a:r>
                <a:r>
                  <a:rPr lang="es-PA" b="0" baseline="0"/>
                  <a:t> de árboles</a:t>
                </a:r>
                <a:endParaRPr lang="es-PA" b="0"/>
              </a:p>
            </c:rich>
          </c:tx>
          <c:layout>
            <c:manualLayout>
              <c:xMode val="edge"/>
              <c:yMode val="edge"/>
              <c:x val="2.2641297951635049E-4"/>
              <c:y val="0.38291025325194722"/>
            </c:manualLayout>
          </c:layout>
          <c:overlay val="0"/>
        </c:title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PA"/>
          </a:p>
        </c:txPr>
        <c:crossAx val="467639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222227792747529"/>
          <c:y val="0.39773604748692654"/>
          <c:w val="0.35325265882419848"/>
          <c:h val="6.690684146440885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900"/>
          </a:pPr>
          <a:endParaRPr lang="es-PA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PA"/>
    </a:p>
  </c:txPr>
  <c:printSettings>
    <c:headerFooter/>
    <c:pageMargins b="0.98425196850393704" l="0.98425196850393704" r="0.98425196850393704" t="0.98425196850393704" header="0" footer="0"/>
    <c:pageSetup orientation="portrait" horizontalDpi="200" verticalDpi="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s-PA" sz="1400" b="1"/>
              <a:t> HECTÁREAS OCUPADAS CON ÁRBOLES DE CAFÉ EN LA PROVINCIA DE CHIRIQUÍ Y COMARCA INDÍGENA: AÑO AGRÍCOLA 2016/17</a:t>
            </a:r>
          </a:p>
        </c:rich>
      </c:tx>
      <c:layout>
        <c:manualLayout>
          <c:xMode val="edge"/>
          <c:yMode val="edge"/>
          <c:x val="0.114570859365470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508557687774065E-2"/>
          <c:y val="6.7213755373192657E-2"/>
          <c:w val="0.83726892671350217"/>
          <c:h val="0.8212740941318986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2D05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7'!$A$2:$A$3</c:f>
              <c:strCache>
                <c:ptCount val="2"/>
                <c:pt idx="0">
                  <c:v>Chiriquí</c:v>
                </c:pt>
                <c:pt idx="1">
                  <c:v>Comarca Ngäbe Buglé</c:v>
                </c:pt>
              </c:strCache>
            </c:strRef>
          </c:cat>
          <c:val>
            <c:numRef>
              <c:f>'GRÁFICA 7'!$B$2:$B$3</c:f>
              <c:numCache>
                <c:formatCode>0.00</c:formatCode>
                <c:ptCount val="2"/>
                <c:pt idx="0">
                  <c:v>6.72</c:v>
                </c:pt>
                <c:pt idx="1">
                  <c:v>1.66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"/>
        <c:axId val="467642616"/>
        <c:axId val="467641440"/>
      </c:barChart>
      <c:catAx>
        <c:axId val="467642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PA"/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0.33287055985471697"/>
              <c:y val="0.9762328691964351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PA"/>
          </a:p>
        </c:txPr>
        <c:crossAx val="467641440"/>
        <c:crosses val="autoZero"/>
        <c:auto val="1"/>
        <c:lblAlgn val="ctr"/>
        <c:lblOffset val="100"/>
        <c:noMultiLvlLbl val="0"/>
      </c:catAx>
      <c:valAx>
        <c:axId val="46764144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PA"/>
                  <a:t>Miles de hectáreas</a:t>
                </a:r>
              </a:p>
            </c:rich>
          </c:tx>
          <c:layout>
            <c:manualLayout>
              <c:xMode val="edge"/>
              <c:yMode val="edge"/>
              <c:x val="0"/>
              <c:y val="0.421927191304476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PA"/>
          </a:p>
        </c:txPr>
        <c:crossAx val="467642616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PA"/>
    </a:p>
  </c:txPr>
  <c:printSettings>
    <c:headerFooter/>
    <c:pageMargins b="0.98425196850393704" l="0.98425196850393704" r="0.98425196850393704" t="0.98425196850393704" header="0" footer="0"/>
    <c:pageSetup orientation="portrait" horizontalDpi="200" verticalDpi="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COSECHA DE CAÑA DE AZÚCAR EN LA REPÚBLICA: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P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AÑOS AGRÍCOLAS 2012/13-2016/17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800728122987584"/>
          <c:y val="0.14687936943661858"/>
          <c:w val="0.80477880563437032"/>
          <c:h val="0.690282774286241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BA42C"/>
            </a:solidFill>
            <a:ln w="28575">
              <a:noFill/>
            </a:ln>
          </c:spPr>
          <c:invertIfNegative val="0"/>
          <c:dLbls>
            <c:dLbl>
              <c:idx val="4"/>
              <c:layout/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b="1"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b="1"/>
                      <a:t>2.69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8'!$A$2:$A$6</c:f>
              <c:strCache>
                <c:ptCount val="5"/>
                <c:pt idx="0">
                  <c:v>2012/13</c:v>
                </c:pt>
                <c:pt idx="1">
                  <c:v>2013/14</c:v>
                </c:pt>
                <c:pt idx="2">
                  <c:v>2014/15</c:v>
                </c:pt>
                <c:pt idx="3">
                  <c:v>2015/16</c:v>
                </c:pt>
                <c:pt idx="4">
                  <c:v>2016/17</c:v>
                </c:pt>
              </c:strCache>
            </c:strRef>
          </c:cat>
          <c:val>
            <c:numRef>
              <c:f>'GRÁFICA 8'!$B$2:$B$6</c:f>
              <c:numCache>
                <c:formatCode>0.00</c:formatCode>
                <c:ptCount val="5"/>
                <c:pt idx="0">
                  <c:v>2.5083540000000002</c:v>
                </c:pt>
                <c:pt idx="1">
                  <c:v>2.736138</c:v>
                </c:pt>
                <c:pt idx="2">
                  <c:v>2.6243509999999999</c:v>
                </c:pt>
                <c:pt idx="3">
                  <c:v>2.6671939999999998</c:v>
                </c:pt>
                <c:pt idx="4">
                  <c:v>2.6945519999999998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32"/>
        <c:axId val="467642224"/>
        <c:axId val="468393432"/>
      </c:barChart>
      <c:catAx>
        <c:axId val="46764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50"/>
                  <a:t>Años agrícolas</a:t>
                </a:r>
              </a:p>
            </c:rich>
          </c:tx>
          <c:layout>
            <c:manualLayout>
              <c:xMode val="edge"/>
              <c:yMode val="edge"/>
              <c:x val="0.38050893638295213"/>
              <c:y val="0.894735610977498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68393432"/>
        <c:crosses val="autoZero"/>
        <c:auto val="1"/>
        <c:lblAlgn val="ctr"/>
        <c:lblOffset val="100"/>
        <c:noMultiLvlLbl val="0"/>
      </c:catAx>
      <c:valAx>
        <c:axId val="468393432"/>
        <c:scaling>
          <c:orientation val="minMax"/>
          <c:max val="3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Millones de toneladas cortas</a:t>
                </a:r>
              </a:p>
            </c:rich>
          </c:tx>
          <c:layout>
            <c:manualLayout>
              <c:xMode val="edge"/>
              <c:yMode val="edge"/>
              <c:x val="0"/>
              <c:y val="0.34429820226446589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467642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A"/>
    </a:p>
  </c:txPr>
  <c:printSettings>
    <c:headerFooter/>
    <c:pageMargins b="0.98425196850393704" l="0.98425196850393704" r="0.98425196850393704" t="0.98425196850393704" header="0" footer="0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593725</xdr:colOff>
      <xdr:row>42</xdr:row>
      <xdr:rowOff>126999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95250</xdr:colOff>
      <xdr:row>1</xdr:row>
      <xdr:rowOff>38100</xdr:rowOff>
    </xdr:from>
    <xdr:to>
      <xdr:col>7</xdr:col>
      <xdr:colOff>638175</xdr:colOff>
      <xdr:row>2</xdr:row>
      <xdr:rowOff>180975</xdr:rowOff>
    </xdr:to>
    <xdr:sp macro="" textlink="">
      <xdr:nvSpPr>
        <xdr:cNvPr id="3" name="Flecha izquierda 2">
          <a:hlinkClick xmlns:r="http://schemas.openxmlformats.org/officeDocument/2006/relationships" r:id="rId2"/>
        </xdr:cNvPr>
        <xdr:cNvSpPr/>
      </xdr:nvSpPr>
      <xdr:spPr>
        <a:xfrm>
          <a:off x="5429250" y="228600"/>
          <a:ext cx="542925" cy="333375"/>
        </a:xfrm>
        <a:prstGeom prst="leftArrow">
          <a:avLst/>
        </a:prstGeom>
        <a:solidFill>
          <a:schemeClr val="accent5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A" sz="800"/>
            <a:t>Índice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304800</xdr:rowOff>
    </xdr:from>
    <xdr:to>
      <xdr:col>4</xdr:col>
      <xdr:colOff>704850</xdr:colOff>
      <xdr:row>0</xdr:row>
      <xdr:rowOff>633154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/>
      </xdr:nvSpPr>
      <xdr:spPr>
        <a:xfrm>
          <a:off x="7067550" y="304800"/>
          <a:ext cx="542925" cy="328354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102516</xdr:colOff>
      <xdr:row>0</xdr:row>
      <xdr:rowOff>91108</xdr:rowOff>
    </xdr:from>
    <xdr:to>
      <xdr:col>6</xdr:col>
      <xdr:colOff>716446</xdr:colOff>
      <xdr:row>45</xdr:row>
      <xdr:rowOff>89376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100853</xdr:colOff>
      <xdr:row>2</xdr:row>
      <xdr:rowOff>22412</xdr:rowOff>
    </xdr:from>
    <xdr:to>
      <xdr:col>8</xdr:col>
      <xdr:colOff>643778</xdr:colOff>
      <xdr:row>3</xdr:row>
      <xdr:rowOff>160266</xdr:rowOff>
    </xdr:to>
    <xdr:sp macro="" textlink="">
      <xdr:nvSpPr>
        <xdr:cNvPr id="3" name="Flecha izquierda 2">
          <a:hlinkClick xmlns:r="http://schemas.openxmlformats.org/officeDocument/2006/relationships" r:id="rId2"/>
        </xdr:cNvPr>
        <xdr:cNvSpPr/>
      </xdr:nvSpPr>
      <xdr:spPr>
        <a:xfrm>
          <a:off x="6107206" y="403412"/>
          <a:ext cx="542925" cy="328354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89647</xdr:colOff>
      <xdr:row>1</xdr:row>
      <xdr:rowOff>33617</xdr:rowOff>
    </xdr:from>
    <xdr:to>
      <xdr:col>11</xdr:col>
      <xdr:colOff>632572</xdr:colOff>
      <xdr:row>2</xdr:row>
      <xdr:rowOff>171471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9312088" y="246529"/>
          <a:ext cx="542925" cy="328354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285750</xdr:rowOff>
    </xdr:from>
    <xdr:to>
      <xdr:col>7</xdr:col>
      <xdr:colOff>9525</xdr:colOff>
      <xdr:row>1</xdr:row>
      <xdr:rowOff>108158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/>
      </xdr:nvSpPr>
      <xdr:spPr>
        <a:xfrm>
          <a:off x="6753225" y="285750"/>
          <a:ext cx="542925" cy="384383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311796</xdr:colOff>
      <xdr:row>0</xdr:row>
      <xdr:rowOff>71312</xdr:rowOff>
    </xdr:from>
    <xdr:to>
      <xdr:col>10</xdr:col>
      <xdr:colOff>304347</xdr:colOff>
      <xdr:row>42</xdr:row>
      <xdr:rowOff>30903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104775</xdr:colOff>
      <xdr:row>2</xdr:row>
      <xdr:rowOff>38100</xdr:rowOff>
    </xdr:from>
    <xdr:to>
      <xdr:col>11</xdr:col>
      <xdr:colOff>647700</xdr:colOff>
      <xdr:row>3</xdr:row>
      <xdr:rowOff>175954</xdr:rowOff>
    </xdr:to>
    <xdr:sp macro="" textlink="">
      <xdr:nvSpPr>
        <xdr:cNvPr id="3" name="Flecha izquierda 2">
          <a:hlinkClick xmlns:r="http://schemas.openxmlformats.org/officeDocument/2006/relationships" r:id="rId2"/>
        </xdr:cNvPr>
        <xdr:cNvSpPr/>
      </xdr:nvSpPr>
      <xdr:spPr>
        <a:xfrm>
          <a:off x="6010275" y="419100"/>
          <a:ext cx="542925" cy="328354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1</xdr:row>
      <xdr:rowOff>381000</xdr:rowOff>
    </xdr:from>
    <xdr:to>
      <xdr:col>6</xdr:col>
      <xdr:colOff>190500</xdr:colOff>
      <xdr:row>3</xdr:row>
      <xdr:rowOff>165308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/>
      </xdr:nvSpPr>
      <xdr:spPr>
        <a:xfrm>
          <a:off x="6962775" y="523875"/>
          <a:ext cx="542925" cy="384383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238743</xdr:colOff>
      <xdr:row>0</xdr:row>
      <xdr:rowOff>68408</xdr:rowOff>
    </xdr:from>
    <xdr:to>
      <xdr:col>6</xdr:col>
      <xdr:colOff>657843</xdr:colOff>
      <xdr:row>48</xdr:row>
      <xdr:rowOff>68408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3</xdr:row>
      <xdr:rowOff>28575</xdr:rowOff>
    </xdr:from>
    <xdr:to>
      <xdr:col>7</xdr:col>
      <xdr:colOff>581025</xdr:colOff>
      <xdr:row>5</xdr:row>
      <xdr:rowOff>31958</xdr:rowOff>
    </xdr:to>
    <xdr:sp macro="" textlink="">
      <xdr:nvSpPr>
        <xdr:cNvPr id="3" name="Flecha izquierda 2">
          <a:hlinkClick xmlns:r="http://schemas.openxmlformats.org/officeDocument/2006/relationships" r:id="rId2"/>
        </xdr:cNvPr>
        <xdr:cNvSpPr/>
      </xdr:nvSpPr>
      <xdr:spPr>
        <a:xfrm>
          <a:off x="5915025" y="600075"/>
          <a:ext cx="542925" cy="384383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2</xdr:row>
      <xdr:rowOff>47625</xdr:rowOff>
    </xdr:from>
    <xdr:to>
      <xdr:col>6</xdr:col>
      <xdr:colOff>0</xdr:colOff>
      <xdr:row>3</xdr:row>
      <xdr:rowOff>193883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/>
      </xdr:nvSpPr>
      <xdr:spPr>
        <a:xfrm>
          <a:off x="7105650" y="800100"/>
          <a:ext cx="542925" cy="384383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400050</xdr:colOff>
      <xdr:row>2</xdr:row>
      <xdr:rowOff>28575</xdr:rowOff>
    </xdr:from>
    <xdr:to>
      <xdr:col>12</xdr:col>
      <xdr:colOff>180975</xdr:colOff>
      <xdr:row>3</xdr:row>
      <xdr:rowOff>203408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/>
      </xdr:nvSpPr>
      <xdr:spPr>
        <a:xfrm>
          <a:off x="8229600" y="447675"/>
          <a:ext cx="542925" cy="384383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1</xdr:row>
      <xdr:rowOff>781050</xdr:rowOff>
    </xdr:from>
    <xdr:to>
      <xdr:col>6</xdr:col>
      <xdr:colOff>28575</xdr:colOff>
      <xdr:row>3</xdr:row>
      <xdr:rowOff>155783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/>
      </xdr:nvSpPr>
      <xdr:spPr>
        <a:xfrm>
          <a:off x="6657975" y="933450"/>
          <a:ext cx="542925" cy="384383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76200</xdr:rowOff>
    </xdr:from>
    <xdr:to>
      <xdr:col>14</xdr:col>
      <xdr:colOff>685800</xdr:colOff>
      <xdr:row>2</xdr:row>
      <xdr:rowOff>9525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/>
      </xdr:nvSpPr>
      <xdr:spPr>
        <a:xfrm>
          <a:off x="9324975" y="76200"/>
          <a:ext cx="542925" cy="333375"/>
        </a:xfrm>
        <a:prstGeom prst="leftArrow">
          <a:avLst/>
        </a:prstGeom>
        <a:solidFill>
          <a:schemeClr val="accent5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A" sz="800"/>
            <a:t>Índice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6</xdr:row>
      <xdr:rowOff>95250</xdr:rowOff>
    </xdr:from>
    <xdr:to>
      <xdr:col>5</xdr:col>
      <xdr:colOff>85725</xdr:colOff>
      <xdr:row>7</xdr:row>
      <xdr:rowOff>108158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/>
      </xdr:nvSpPr>
      <xdr:spPr>
        <a:xfrm>
          <a:off x="5629275" y="1876425"/>
          <a:ext cx="542925" cy="384383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9071</xdr:colOff>
      <xdr:row>0</xdr:row>
      <xdr:rowOff>22678</xdr:rowOff>
    </xdr:from>
    <xdr:to>
      <xdr:col>7</xdr:col>
      <xdr:colOff>628196</xdr:colOff>
      <xdr:row>46</xdr:row>
      <xdr:rowOff>6803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2</xdr:row>
      <xdr:rowOff>9525</xdr:rowOff>
    </xdr:from>
    <xdr:to>
      <xdr:col>8</xdr:col>
      <xdr:colOff>704850</xdr:colOff>
      <xdr:row>4</xdr:row>
      <xdr:rowOff>11227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6257925" y="390525"/>
          <a:ext cx="542925" cy="382702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438150</xdr:colOff>
      <xdr:row>14</xdr:row>
      <xdr:rowOff>0</xdr:rowOff>
    </xdr:from>
    <xdr:to>
      <xdr:col>3</xdr:col>
      <xdr:colOff>514350</xdr:colOff>
      <xdr:row>15</xdr:row>
      <xdr:rowOff>9525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2952750" y="8991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161925</xdr:colOff>
      <xdr:row>2</xdr:row>
      <xdr:rowOff>19050</xdr:rowOff>
    </xdr:from>
    <xdr:to>
      <xdr:col>9</xdr:col>
      <xdr:colOff>704850</xdr:colOff>
      <xdr:row>3</xdr:row>
      <xdr:rowOff>192202</xdr:rowOff>
    </xdr:to>
    <xdr:sp macro="" textlink="">
      <xdr:nvSpPr>
        <xdr:cNvPr id="3" name="Flecha izquierda 2">
          <a:hlinkClick xmlns:r="http://schemas.openxmlformats.org/officeDocument/2006/relationships" r:id="rId1"/>
        </xdr:cNvPr>
        <xdr:cNvSpPr/>
      </xdr:nvSpPr>
      <xdr:spPr>
        <a:xfrm>
          <a:off x="6934200" y="762000"/>
          <a:ext cx="542925" cy="382702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3</xdr:row>
      <xdr:rowOff>466725</xdr:rowOff>
    </xdr:from>
    <xdr:to>
      <xdr:col>9</xdr:col>
      <xdr:colOff>85725</xdr:colOff>
      <xdr:row>4</xdr:row>
      <xdr:rowOff>205089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/>
      </xdr:nvSpPr>
      <xdr:spPr>
        <a:xfrm>
          <a:off x="5924550" y="1390650"/>
          <a:ext cx="542925" cy="386064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635000</xdr:colOff>
      <xdr:row>34</xdr:row>
      <xdr:rowOff>85166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748393</xdr:colOff>
      <xdr:row>1</xdr:row>
      <xdr:rowOff>54430</xdr:rowOff>
    </xdr:from>
    <xdr:to>
      <xdr:col>7</xdr:col>
      <xdr:colOff>529318</xdr:colOff>
      <xdr:row>2</xdr:row>
      <xdr:rowOff>61234</xdr:rowOff>
    </xdr:to>
    <xdr:sp macro="" textlink="">
      <xdr:nvSpPr>
        <xdr:cNvPr id="4" name="Flecha izquierda 3">
          <a:hlinkClick xmlns:r="http://schemas.openxmlformats.org/officeDocument/2006/relationships" r:id="rId2"/>
        </xdr:cNvPr>
        <xdr:cNvSpPr/>
      </xdr:nvSpPr>
      <xdr:spPr>
        <a:xfrm>
          <a:off x="5320393" y="244930"/>
          <a:ext cx="542925" cy="333375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542925</xdr:colOff>
      <xdr:row>2</xdr:row>
      <xdr:rowOff>108239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/>
      </xdr:nvSpPr>
      <xdr:spPr>
        <a:xfrm>
          <a:off x="7585364" y="536864"/>
          <a:ext cx="542925" cy="333375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82862</xdr:colOff>
      <xdr:row>0</xdr:row>
      <xdr:rowOff>0</xdr:rowOff>
    </xdr:from>
    <xdr:to>
      <xdr:col>6</xdr:col>
      <xdr:colOff>620592</xdr:colOff>
      <xdr:row>46</xdr:row>
      <xdr:rowOff>83993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1</xdr:row>
      <xdr:rowOff>133350</xdr:rowOff>
    </xdr:from>
    <xdr:to>
      <xdr:col>8</xdr:col>
      <xdr:colOff>609600</xdr:colOff>
      <xdr:row>3</xdr:row>
      <xdr:rowOff>85725</xdr:rowOff>
    </xdr:to>
    <xdr:sp macro="" textlink="">
      <xdr:nvSpPr>
        <xdr:cNvPr id="3" name="Flecha izquierda 2">
          <a:hlinkClick xmlns:r="http://schemas.openxmlformats.org/officeDocument/2006/relationships" r:id="rId2"/>
        </xdr:cNvPr>
        <xdr:cNvSpPr/>
      </xdr:nvSpPr>
      <xdr:spPr>
        <a:xfrm>
          <a:off x="6076950" y="323850"/>
          <a:ext cx="542925" cy="333375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466725</xdr:rowOff>
    </xdr:from>
    <xdr:to>
      <xdr:col>5</xdr:col>
      <xdr:colOff>609600</xdr:colOff>
      <xdr:row>1</xdr:row>
      <xdr:rowOff>91910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/>
      </xdr:nvSpPr>
      <xdr:spPr>
        <a:xfrm>
          <a:off x="7496175" y="466725"/>
          <a:ext cx="542925" cy="339560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67235</xdr:colOff>
      <xdr:row>0</xdr:row>
      <xdr:rowOff>605118</xdr:rowOff>
    </xdr:from>
    <xdr:to>
      <xdr:col>8</xdr:col>
      <xdr:colOff>610160</xdr:colOff>
      <xdr:row>2</xdr:row>
      <xdr:rowOff>171472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/>
      </xdr:nvSpPr>
      <xdr:spPr>
        <a:xfrm>
          <a:off x="7328647" y="605118"/>
          <a:ext cx="542925" cy="339560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49695</xdr:colOff>
      <xdr:row>0</xdr:row>
      <xdr:rowOff>74958</xdr:rowOff>
    </xdr:from>
    <xdr:to>
      <xdr:col>6</xdr:col>
      <xdr:colOff>684694</xdr:colOff>
      <xdr:row>42</xdr:row>
      <xdr:rowOff>24158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2</xdr:row>
      <xdr:rowOff>0</xdr:rowOff>
    </xdr:from>
    <xdr:to>
      <xdr:col>7</xdr:col>
      <xdr:colOff>628650</xdr:colOff>
      <xdr:row>3</xdr:row>
      <xdr:rowOff>137854</xdr:rowOff>
    </xdr:to>
    <xdr:sp macro="" textlink="">
      <xdr:nvSpPr>
        <xdr:cNvPr id="3" name="Flecha izquierda 2">
          <a:hlinkClick xmlns:r="http://schemas.openxmlformats.org/officeDocument/2006/relationships" r:id="rId2"/>
        </xdr:cNvPr>
        <xdr:cNvSpPr/>
      </xdr:nvSpPr>
      <xdr:spPr>
        <a:xfrm>
          <a:off x="5629275" y="381000"/>
          <a:ext cx="542925" cy="328354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0</xdr:row>
      <xdr:rowOff>228600</xdr:rowOff>
    </xdr:from>
    <xdr:to>
      <xdr:col>6</xdr:col>
      <xdr:colOff>704850</xdr:colOff>
      <xdr:row>0</xdr:row>
      <xdr:rowOff>556954</xdr:rowOff>
    </xdr:to>
    <xdr:sp macro="" textlink="">
      <xdr:nvSpPr>
        <xdr:cNvPr id="2" name="Flecha izquierda 1">
          <a:hlinkClick xmlns:r="http://schemas.openxmlformats.org/officeDocument/2006/relationships" r:id="rId1"/>
        </xdr:cNvPr>
        <xdr:cNvSpPr/>
      </xdr:nvSpPr>
      <xdr:spPr>
        <a:xfrm>
          <a:off x="6981825" y="228600"/>
          <a:ext cx="542925" cy="328354"/>
        </a:xfrm>
        <a:prstGeom prst="leftArrow">
          <a:avLst/>
        </a:prstGeom>
        <a:solidFill>
          <a:srgbClr val="4472C4"/>
        </a:solidFill>
        <a:ln w="12700" cap="flat" cmpd="sng" algn="ctr">
          <a:solidFill>
            <a:sysClr val="window" lastClr="FFFFFF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PA" sz="800" b="0" i="0" u="none" strike="noStrike" kern="0" cap="none" spc="0" normalizeH="0" baseline="0" noProof="0" smtClean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</a:rPr>
            <a:t>Índice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F9F"/>
  </sheetPr>
  <dimension ref="A1:E62"/>
  <sheetViews>
    <sheetView showGridLines="0" tabSelected="1" zoomScaleNormal="100" workbookViewId="0"/>
  </sheetViews>
  <sheetFormatPr baseColWidth="10" defaultRowHeight="15" x14ac:dyDescent="0.25"/>
  <cols>
    <col min="1" max="1" width="11.42578125" style="74"/>
    <col min="2" max="2" width="93" customWidth="1"/>
    <col min="3" max="3" width="11.42578125" style="72" customWidth="1"/>
    <col min="4" max="4" width="11.42578125" style="46"/>
  </cols>
  <sheetData>
    <row r="1" spans="1:5" ht="29.25" customHeight="1" x14ac:dyDescent="0.25"/>
    <row r="2" spans="1:5" ht="29.25" customHeight="1" x14ac:dyDescent="0.25">
      <c r="A2" s="4"/>
      <c r="B2" s="1" t="s">
        <v>0</v>
      </c>
      <c r="C2" s="73"/>
    </row>
    <row r="3" spans="1:5" ht="13.5" customHeight="1" x14ac:dyDescent="0.25">
      <c r="A3" s="297" t="s">
        <v>1</v>
      </c>
      <c r="B3" s="298"/>
      <c r="C3" s="73" t="s">
        <v>2</v>
      </c>
    </row>
    <row r="4" spans="1:5" ht="13.5" customHeight="1" x14ac:dyDescent="0.25">
      <c r="A4" s="297"/>
      <c r="B4" s="298"/>
      <c r="C4" s="73" t="s">
        <v>3</v>
      </c>
    </row>
    <row r="5" spans="1:5" ht="5.25" customHeight="1" x14ac:dyDescent="0.25">
      <c r="A5" s="4"/>
      <c r="B5" s="2"/>
      <c r="C5" s="73"/>
    </row>
    <row r="6" spans="1:5" ht="17.25" customHeight="1" x14ac:dyDescent="0.25">
      <c r="B6" s="3" t="s">
        <v>4</v>
      </c>
      <c r="C6" s="73"/>
    </row>
    <row r="7" spans="1:5" ht="5.25" customHeight="1" x14ac:dyDescent="0.25">
      <c r="A7" s="4"/>
      <c r="B7" s="2"/>
      <c r="C7" s="73"/>
    </row>
    <row r="8" spans="1:5" s="8" customFormat="1" ht="20.25" customHeight="1" x14ac:dyDescent="0.25">
      <c r="A8" s="276"/>
      <c r="B8" s="277" t="s">
        <v>7</v>
      </c>
      <c r="C8" s="275">
        <v>5</v>
      </c>
      <c r="D8" s="46">
        <v>1</v>
      </c>
      <c r="E8" s="46"/>
    </row>
    <row r="9" spans="1:5" s="7" customFormat="1" ht="26.25" customHeight="1" x14ac:dyDescent="0.25">
      <c r="A9" s="265">
        <v>1</v>
      </c>
      <c r="B9" s="266" t="s">
        <v>8</v>
      </c>
      <c r="C9" s="73">
        <v>6</v>
      </c>
      <c r="D9" s="46"/>
    </row>
    <row r="10" spans="1:5" ht="3" customHeight="1" x14ac:dyDescent="0.25">
      <c r="A10" s="295"/>
      <c r="B10" s="296" t="s">
        <v>9</v>
      </c>
      <c r="C10" s="73"/>
    </row>
    <row r="11" spans="1:5" s="7" customFormat="1" ht="20.25" customHeight="1" x14ac:dyDescent="0.25">
      <c r="A11" s="295"/>
      <c r="B11" s="296"/>
      <c r="C11" s="73">
        <v>7</v>
      </c>
      <c r="D11" s="46">
        <v>2</v>
      </c>
    </row>
    <row r="12" spans="1:5" ht="5.25" customHeight="1" x14ac:dyDescent="0.25">
      <c r="A12" s="295">
        <v>2</v>
      </c>
      <c r="B12" s="296" t="s">
        <v>10</v>
      </c>
      <c r="C12" s="294">
        <v>8</v>
      </c>
    </row>
    <row r="13" spans="1:5" ht="20.25" customHeight="1" x14ac:dyDescent="0.25">
      <c r="A13" s="295"/>
      <c r="B13" s="296"/>
      <c r="C13" s="294"/>
    </row>
    <row r="14" spans="1:5" ht="4.5" customHeight="1" x14ac:dyDescent="0.25">
      <c r="A14" s="295"/>
      <c r="B14" s="296" t="s">
        <v>11</v>
      </c>
      <c r="C14" s="294">
        <v>9</v>
      </c>
    </row>
    <row r="15" spans="1:5" ht="20.25" customHeight="1" x14ac:dyDescent="0.25">
      <c r="A15" s="295"/>
      <c r="B15" s="296"/>
      <c r="C15" s="294"/>
      <c r="D15" s="46">
        <v>3</v>
      </c>
    </row>
    <row r="16" spans="1:5" s="8" customFormat="1" ht="27" customHeight="1" x14ac:dyDescent="0.25">
      <c r="A16" s="267">
        <v>3</v>
      </c>
      <c r="B16" s="268" t="s">
        <v>12</v>
      </c>
      <c r="C16" s="73">
        <v>10</v>
      </c>
      <c r="D16" s="46"/>
    </row>
    <row r="17" spans="1:4" ht="27.75" customHeight="1" x14ac:dyDescent="0.25">
      <c r="A17" s="265">
        <v>4</v>
      </c>
      <c r="B17" s="268" t="s">
        <v>13</v>
      </c>
      <c r="C17" s="73">
        <v>11</v>
      </c>
    </row>
    <row r="18" spans="1:4" s="8" customFormat="1" ht="27.75" customHeight="1" x14ac:dyDescent="0.25">
      <c r="A18" s="267"/>
      <c r="B18" s="269" t="s">
        <v>14</v>
      </c>
      <c r="C18" s="73">
        <v>12</v>
      </c>
      <c r="D18" s="46">
        <v>4</v>
      </c>
    </row>
    <row r="19" spans="1:4" s="8" customFormat="1" ht="28.5" customHeight="1" x14ac:dyDescent="0.25">
      <c r="A19" s="267">
        <v>5</v>
      </c>
      <c r="B19" s="268" t="s">
        <v>15</v>
      </c>
      <c r="C19" s="73">
        <v>13</v>
      </c>
      <c r="D19" s="46"/>
    </row>
    <row r="20" spans="1:4" s="8" customFormat="1" ht="27.75" customHeight="1" x14ac:dyDescent="0.25">
      <c r="A20" s="267"/>
      <c r="B20" s="268" t="s">
        <v>16</v>
      </c>
      <c r="C20" s="73">
        <v>14</v>
      </c>
      <c r="D20" s="46">
        <v>5</v>
      </c>
    </row>
    <row r="21" spans="1:4" s="8" customFormat="1" ht="20.25" customHeight="1" x14ac:dyDescent="0.25">
      <c r="A21" s="267">
        <v>6</v>
      </c>
      <c r="B21" s="268" t="s">
        <v>17</v>
      </c>
      <c r="C21" s="73">
        <v>15</v>
      </c>
      <c r="D21" s="46"/>
    </row>
    <row r="22" spans="1:4" s="8" customFormat="1" ht="27" customHeight="1" x14ac:dyDescent="0.25">
      <c r="A22" s="267">
        <v>7</v>
      </c>
      <c r="B22" s="268" t="s">
        <v>18</v>
      </c>
      <c r="C22" s="73">
        <v>16</v>
      </c>
      <c r="D22" s="46"/>
    </row>
    <row r="23" spans="1:4" s="8" customFormat="1" ht="31.5" customHeight="1" x14ac:dyDescent="0.25">
      <c r="A23" s="267">
        <v>8</v>
      </c>
      <c r="B23" s="268" t="s">
        <v>19</v>
      </c>
      <c r="C23" s="73">
        <v>17</v>
      </c>
      <c r="D23" s="46"/>
    </row>
    <row r="24" spans="1:4" s="8" customFormat="1" ht="20.25" customHeight="1" x14ac:dyDescent="0.25">
      <c r="A24" s="267"/>
      <c r="B24" s="268" t="s">
        <v>20</v>
      </c>
      <c r="C24" s="73">
        <v>18</v>
      </c>
      <c r="D24" s="46">
        <v>6</v>
      </c>
    </row>
    <row r="25" spans="1:4" ht="30.75" customHeight="1" x14ac:dyDescent="0.25">
      <c r="A25" s="265">
        <v>9</v>
      </c>
      <c r="B25" s="268" t="s">
        <v>21</v>
      </c>
      <c r="C25" s="73">
        <v>19</v>
      </c>
    </row>
    <row r="26" spans="1:4" ht="30" customHeight="1" x14ac:dyDescent="0.25">
      <c r="A26" s="265"/>
      <c r="B26" s="268" t="s">
        <v>22</v>
      </c>
      <c r="C26" s="73">
        <v>20</v>
      </c>
      <c r="D26" s="46">
        <v>7</v>
      </c>
    </row>
    <row r="27" spans="1:4" ht="31.5" customHeight="1" x14ac:dyDescent="0.25">
      <c r="A27" s="265">
        <v>10</v>
      </c>
      <c r="B27" s="268" t="s">
        <v>23</v>
      </c>
      <c r="C27" s="73">
        <v>21</v>
      </c>
    </row>
    <row r="28" spans="1:4" ht="29.25" customHeight="1" x14ac:dyDescent="0.25">
      <c r="A28" s="265">
        <v>11</v>
      </c>
      <c r="B28" s="268" t="s">
        <v>24</v>
      </c>
      <c r="C28" s="73">
        <v>22</v>
      </c>
    </row>
    <row r="29" spans="1:4" ht="30" customHeight="1" x14ac:dyDescent="0.25">
      <c r="A29" s="265">
        <v>12</v>
      </c>
      <c r="B29" s="268" t="s">
        <v>25</v>
      </c>
      <c r="C29" s="73">
        <v>23</v>
      </c>
    </row>
    <row r="30" spans="1:4" ht="20.25" customHeight="1" x14ac:dyDescent="0.25">
      <c r="A30" s="265">
        <v>13</v>
      </c>
      <c r="B30" s="270" t="s">
        <v>26</v>
      </c>
      <c r="C30" s="73">
        <v>24</v>
      </c>
    </row>
    <row r="31" spans="1:4" ht="20.25" customHeight="1" x14ac:dyDescent="0.25">
      <c r="A31" s="265"/>
      <c r="B31" s="271" t="s">
        <v>5</v>
      </c>
      <c r="C31" s="73"/>
    </row>
    <row r="32" spans="1:4" ht="20.25" customHeight="1" x14ac:dyDescent="0.25">
      <c r="A32" s="265"/>
      <c r="B32" s="268" t="s">
        <v>27</v>
      </c>
      <c r="C32" s="73">
        <v>25</v>
      </c>
      <c r="D32" s="46">
        <v>8</v>
      </c>
    </row>
    <row r="33" spans="1:3" ht="31.5" customHeight="1" x14ac:dyDescent="0.25">
      <c r="A33" s="265">
        <v>14</v>
      </c>
      <c r="B33" s="268" t="s">
        <v>28</v>
      </c>
      <c r="C33" s="73">
        <v>26</v>
      </c>
    </row>
    <row r="34" spans="1:3" ht="20.25" customHeight="1" x14ac:dyDescent="0.25">
      <c r="A34" s="265"/>
      <c r="B34" s="272" t="s">
        <v>6</v>
      </c>
      <c r="C34" s="73"/>
    </row>
    <row r="35" spans="1:3" ht="20.25" customHeight="1" x14ac:dyDescent="0.25">
      <c r="A35" s="273">
        <v>15</v>
      </c>
      <c r="B35" s="274" t="s">
        <v>29</v>
      </c>
      <c r="C35" s="73">
        <v>27</v>
      </c>
    </row>
    <row r="36" spans="1:3" ht="20.25" customHeight="1" x14ac:dyDescent="0.25"/>
    <row r="37" spans="1:3" ht="20.25" customHeight="1" x14ac:dyDescent="0.25"/>
    <row r="38" spans="1:3" ht="20.25" customHeight="1" x14ac:dyDescent="0.25"/>
    <row r="39" spans="1:3" ht="20.25" customHeight="1" x14ac:dyDescent="0.25"/>
    <row r="40" spans="1:3" ht="20.25" customHeight="1" x14ac:dyDescent="0.25"/>
    <row r="41" spans="1:3" ht="20.25" customHeight="1" x14ac:dyDescent="0.25"/>
    <row r="42" spans="1:3" ht="20.25" customHeight="1" x14ac:dyDescent="0.25"/>
    <row r="43" spans="1:3" ht="20.25" customHeight="1" x14ac:dyDescent="0.25"/>
    <row r="44" spans="1:3" ht="20.25" customHeight="1" x14ac:dyDescent="0.25"/>
    <row r="45" spans="1:3" ht="20.25" customHeight="1" x14ac:dyDescent="0.25"/>
    <row r="46" spans="1:3" ht="20.25" customHeight="1" x14ac:dyDescent="0.25"/>
    <row r="47" spans="1:3" ht="20.25" customHeight="1" x14ac:dyDescent="0.25"/>
    <row r="48" spans="1:3" ht="20.25" customHeight="1" x14ac:dyDescent="0.25"/>
    <row r="49" ht="20.25" customHeight="1" x14ac:dyDescent="0.25"/>
    <row r="50" ht="20.25" customHeight="1" x14ac:dyDescent="0.25"/>
    <row r="51" ht="20.25" customHeight="1" x14ac:dyDescent="0.25"/>
    <row r="52" ht="20.25" customHeight="1" x14ac:dyDescent="0.25"/>
    <row r="53" ht="20.25" customHeight="1" x14ac:dyDescent="0.25"/>
    <row r="54" ht="20.25" customHeight="1" x14ac:dyDescent="0.25"/>
    <row r="55" ht="20.25" customHeight="1" x14ac:dyDescent="0.25"/>
    <row r="56" ht="20.25" customHeight="1" x14ac:dyDescent="0.25"/>
    <row r="57" ht="20.25" customHeight="1" x14ac:dyDescent="0.25"/>
    <row r="58" ht="20.25" customHeight="1" x14ac:dyDescent="0.25"/>
    <row r="59" ht="20.25" customHeight="1" x14ac:dyDescent="0.25"/>
    <row r="60" ht="20.25" customHeight="1" x14ac:dyDescent="0.25"/>
    <row r="61" ht="20.25" customHeight="1" x14ac:dyDescent="0.25"/>
    <row r="62" ht="20.25" customHeight="1" x14ac:dyDescent="0.25"/>
  </sheetData>
  <mergeCells count="10">
    <mergeCell ref="C12:C13"/>
    <mergeCell ref="A14:A15"/>
    <mergeCell ref="B14:B15"/>
    <mergeCell ref="C14:C15"/>
    <mergeCell ref="A3:A4"/>
    <mergeCell ref="B3:B4"/>
    <mergeCell ref="A12:A13"/>
    <mergeCell ref="B12:B13"/>
    <mergeCell ref="A10:A11"/>
    <mergeCell ref="B10:B11"/>
  </mergeCells>
  <hyperlinks>
    <hyperlink ref="B8" location="'GRÁFICA 1'!Área_de_impresión" display="Cosecha  de  café en la  República: años agrícolas 2011/12–2016/17 (Gráfica)"/>
    <hyperlink ref="B9" location="'Cuadro 1'!A1" display="Cosecha  de  café  en  la  República, por provincia y comarca  indígena:  años  agrícolas 2011/12-2016/17"/>
    <hyperlink ref="B10:B11" location="'GRÁFICA 2'!A1" display="Cosecha  de  café  en  la  República, por provincia y comarca  indígena: año agrícola 2016/17 (Gráfica)"/>
    <hyperlink ref="B12:B13" location="'Cuadro 2'!A1" display="Cosecha de café en la provincia de Chiriquí y comarca indígena años agrícolas 2011/12 – 2016/17"/>
    <hyperlink ref="B14:B15" location="'GRÁFICA 3'!A1" display="Cosecha de café en la provincia de Chiriquí y comarca indígena años agrícolas 2011/12 – 2016/17(Gráfica)"/>
    <hyperlink ref="B16" location="'Cuadro 3'!A1" display="Cosecha  de  café  en  la  provincia de Chiriquí y comarca indígena, por tipo de productor,  y variedad: año agrícola 2016/17"/>
    <hyperlink ref="B17" location="'Cuadro 4'!A1" display="Cosecha de café en la provincia de Chiriquí y comarca indígena, por utilización,  y variedad: año agrícola 2016/17"/>
    <hyperlink ref="B18" location="'GRÁFICA 4'!Área_de_impresión" display="Árboles  de  café   que  producen  y   no  producen en la provincia de Chiriquí,  y comarca indígena: año agrícola 2016/17 (Gráfica)"/>
    <hyperlink ref="B19" location="'Cuadro 5'!Área_de_impresión" display="Árboles,  cosecha  y  rendimiento  de café  en  la provincia de Chiriquí y comarca indígena por condición jurídica del productor: año agrícola 2016/17"/>
    <hyperlink ref="B20" location="'GRÁFICA 5'!Área_de_impresión" display="Total de árboles de café en la provincia de Chiriquí y comarca indígena años agrícolas: 2011/12 – 2016/17 (Gráfica)"/>
    <hyperlink ref="B21" location="'Cuadro 6'!Área_de_impresión" display="Total de árboles de café en la provincia de Chiriquí y comarca indígena años agrícolas: 2011/12 – 2016/17"/>
    <hyperlink ref="B22" location="'Cuadro 7'!Área_de_impresión" display="Árboles, cosecha y rendimiento de café en la provincia de Chiriquí y comarca indígena, por condición jurídica del productor años agrícolas: 2015/16 – 2016/17"/>
    <hyperlink ref="B23" location="'Cuadro 8'!Área_de_impresión" display="Árboles,  cosecha y  rendimiento  de  café en la provincia de Chiriquí,  comarca indígena según variedad: año agrícola 2016/17                                            "/>
    <hyperlink ref="B24" location="'GRÁFICA 6'!Área_de_impresión" display="Árboles de café en la provincia de Chiriquí y comarca indígena, por  edad,: año  agrícola 2016/17  (Gráfica)"/>
    <hyperlink ref="B25" location="'Cuadro 9'!Área_de_impresión" display="Árboles de café en la provincia de Chiriquí y comarca indígena , por  edad, y  variedad: año  agrícola 2016/17"/>
    <hyperlink ref="B26" location="'GRÁFICA 7'!Área_de_impresión" display="Hectáreas  ocupadas  con  árboles  de  café  en  la  provincia de Chiriquí,   y    comarca indígena:  año agrícola 2016/17 (Gráfica)"/>
    <hyperlink ref="B27" location="'Cuadro 10'!Área_de_impresión" display="Hectáreas  ocupadas  con  árboles  de  café  en  la  provincia de Chiriquí y comarca indígena,  en  forma  compacta  y    dispersa,  y variedad: año agrícola 2016/17"/>
    <hyperlink ref="B28" location="'Cuadro 11'!Área_de_impresión" display="Variedades de café sembradas en la República de Panamá, según provincia y comarca indígena: año agrícola 2016/17        "/>
    <hyperlink ref="B29" location="'Cuadro 12'!Área_de_impresión" display="Hectáreas  ocupadas  con  árboles  de café en la Provincia de Chiriquí y comarca indígena, por condición jurídica del productor,  y variedad: año agrícola 2016/17"/>
    <hyperlink ref="B30" location="'Cuadro 13'!Área_de_impresión" display="Peso y valor de la exportación de café sin tostar: años 2006-16"/>
    <hyperlink ref="B32" location="'GRÁFICA 8'!Área_de_impresión" display="Cosecha de caña de azúcar en la República: años agrícolas 2012/13 - 2016/17  (Gráfica)"/>
    <hyperlink ref="B33" location="'Cuadro 14'!Área_de_impresión" display="Superficie  sembrada, cosechada, cosecha  y utilización de la cosecha de caña de azúcar en la República: años agrícolas 2012/13-2016/17"/>
    <hyperlink ref="B35" location="'Cuadro 15'!Área_de_impresión" display=" Producción de miel y panela en la República: años agrícolas 2006/07-2016/17"/>
  </hyperlinks>
  <pageMargins left="0.7" right="0.7" top="0.75" bottom="0.75" header="0.3" footer="0.3"/>
  <pageSetup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F29"/>
  <sheetViews>
    <sheetView showGridLines="0" zoomScale="115" zoomScaleNormal="115" workbookViewId="0">
      <selection activeCell="G10" sqref="G10"/>
    </sheetView>
  </sheetViews>
  <sheetFormatPr baseColWidth="10" defaultRowHeight="15" x14ac:dyDescent="0.25"/>
  <cols>
    <col min="1" max="1" width="31.7109375" customWidth="1"/>
    <col min="2" max="2" width="15.140625" customWidth="1"/>
    <col min="3" max="3" width="13.7109375" customWidth="1"/>
    <col min="4" max="5" width="12.5703125" customWidth="1"/>
    <col min="6" max="6" width="16.5703125" customWidth="1"/>
    <col min="257" max="257" width="31.7109375" customWidth="1"/>
    <col min="258" max="258" width="15.140625" customWidth="1"/>
    <col min="259" max="259" width="13.7109375" customWidth="1"/>
    <col min="260" max="261" width="12.5703125" customWidth="1"/>
    <col min="262" max="262" width="16.5703125" customWidth="1"/>
    <col min="513" max="513" width="31.7109375" customWidth="1"/>
    <col min="514" max="514" width="15.140625" customWidth="1"/>
    <col min="515" max="515" width="13.7109375" customWidth="1"/>
    <col min="516" max="517" width="12.5703125" customWidth="1"/>
    <col min="518" max="518" width="16.5703125" customWidth="1"/>
    <col min="769" max="769" width="31.7109375" customWidth="1"/>
    <col min="770" max="770" width="15.140625" customWidth="1"/>
    <col min="771" max="771" width="13.7109375" customWidth="1"/>
    <col min="772" max="773" width="12.5703125" customWidth="1"/>
    <col min="774" max="774" width="16.5703125" customWidth="1"/>
    <col min="1025" max="1025" width="31.7109375" customWidth="1"/>
    <col min="1026" max="1026" width="15.140625" customWidth="1"/>
    <col min="1027" max="1027" width="13.7109375" customWidth="1"/>
    <col min="1028" max="1029" width="12.5703125" customWidth="1"/>
    <col min="1030" max="1030" width="16.5703125" customWidth="1"/>
    <col min="1281" max="1281" width="31.7109375" customWidth="1"/>
    <col min="1282" max="1282" width="15.140625" customWidth="1"/>
    <col min="1283" max="1283" width="13.7109375" customWidth="1"/>
    <col min="1284" max="1285" width="12.5703125" customWidth="1"/>
    <col min="1286" max="1286" width="16.5703125" customWidth="1"/>
    <col min="1537" max="1537" width="31.7109375" customWidth="1"/>
    <col min="1538" max="1538" width="15.140625" customWidth="1"/>
    <col min="1539" max="1539" width="13.7109375" customWidth="1"/>
    <col min="1540" max="1541" width="12.5703125" customWidth="1"/>
    <col min="1542" max="1542" width="16.5703125" customWidth="1"/>
    <col min="1793" max="1793" width="31.7109375" customWidth="1"/>
    <col min="1794" max="1794" width="15.140625" customWidth="1"/>
    <col min="1795" max="1795" width="13.7109375" customWidth="1"/>
    <col min="1796" max="1797" width="12.5703125" customWidth="1"/>
    <col min="1798" max="1798" width="16.5703125" customWidth="1"/>
    <col min="2049" max="2049" width="31.7109375" customWidth="1"/>
    <col min="2050" max="2050" width="15.140625" customWidth="1"/>
    <col min="2051" max="2051" width="13.7109375" customWidth="1"/>
    <col min="2052" max="2053" width="12.5703125" customWidth="1"/>
    <col min="2054" max="2054" width="16.5703125" customWidth="1"/>
    <col min="2305" max="2305" width="31.7109375" customWidth="1"/>
    <col min="2306" max="2306" width="15.140625" customWidth="1"/>
    <col min="2307" max="2307" width="13.7109375" customWidth="1"/>
    <col min="2308" max="2309" width="12.5703125" customWidth="1"/>
    <col min="2310" max="2310" width="16.5703125" customWidth="1"/>
    <col min="2561" max="2561" width="31.7109375" customWidth="1"/>
    <col min="2562" max="2562" width="15.140625" customWidth="1"/>
    <col min="2563" max="2563" width="13.7109375" customWidth="1"/>
    <col min="2564" max="2565" width="12.5703125" customWidth="1"/>
    <col min="2566" max="2566" width="16.5703125" customWidth="1"/>
    <col min="2817" max="2817" width="31.7109375" customWidth="1"/>
    <col min="2818" max="2818" width="15.140625" customWidth="1"/>
    <col min="2819" max="2819" width="13.7109375" customWidth="1"/>
    <col min="2820" max="2821" width="12.5703125" customWidth="1"/>
    <col min="2822" max="2822" width="16.5703125" customWidth="1"/>
    <col min="3073" max="3073" width="31.7109375" customWidth="1"/>
    <col min="3074" max="3074" width="15.140625" customWidth="1"/>
    <col min="3075" max="3075" width="13.7109375" customWidth="1"/>
    <col min="3076" max="3077" width="12.5703125" customWidth="1"/>
    <col min="3078" max="3078" width="16.5703125" customWidth="1"/>
    <col min="3329" max="3329" width="31.7109375" customWidth="1"/>
    <col min="3330" max="3330" width="15.140625" customWidth="1"/>
    <col min="3331" max="3331" width="13.7109375" customWidth="1"/>
    <col min="3332" max="3333" width="12.5703125" customWidth="1"/>
    <col min="3334" max="3334" width="16.5703125" customWidth="1"/>
    <col min="3585" max="3585" width="31.7109375" customWidth="1"/>
    <col min="3586" max="3586" width="15.140625" customWidth="1"/>
    <col min="3587" max="3587" width="13.7109375" customWidth="1"/>
    <col min="3588" max="3589" width="12.5703125" customWidth="1"/>
    <col min="3590" max="3590" width="16.5703125" customWidth="1"/>
    <col min="3841" max="3841" width="31.7109375" customWidth="1"/>
    <col min="3842" max="3842" width="15.140625" customWidth="1"/>
    <col min="3843" max="3843" width="13.7109375" customWidth="1"/>
    <col min="3844" max="3845" width="12.5703125" customWidth="1"/>
    <col min="3846" max="3846" width="16.5703125" customWidth="1"/>
    <col min="4097" max="4097" width="31.7109375" customWidth="1"/>
    <col min="4098" max="4098" width="15.140625" customWidth="1"/>
    <col min="4099" max="4099" width="13.7109375" customWidth="1"/>
    <col min="4100" max="4101" width="12.5703125" customWidth="1"/>
    <col min="4102" max="4102" width="16.5703125" customWidth="1"/>
    <col min="4353" max="4353" width="31.7109375" customWidth="1"/>
    <col min="4354" max="4354" width="15.140625" customWidth="1"/>
    <col min="4355" max="4355" width="13.7109375" customWidth="1"/>
    <col min="4356" max="4357" width="12.5703125" customWidth="1"/>
    <col min="4358" max="4358" width="16.5703125" customWidth="1"/>
    <col min="4609" max="4609" width="31.7109375" customWidth="1"/>
    <col min="4610" max="4610" width="15.140625" customWidth="1"/>
    <col min="4611" max="4611" width="13.7109375" customWidth="1"/>
    <col min="4612" max="4613" width="12.5703125" customWidth="1"/>
    <col min="4614" max="4614" width="16.5703125" customWidth="1"/>
    <col min="4865" max="4865" width="31.7109375" customWidth="1"/>
    <col min="4866" max="4866" width="15.140625" customWidth="1"/>
    <col min="4867" max="4867" width="13.7109375" customWidth="1"/>
    <col min="4868" max="4869" width="12.5703125" customWidth="1"/>
    <col min="4870" max="4870" width="16.5703125" customWidth="1"/>
    <col min="5121" max="5121" width="31.7109375" customWidth="1"/>
    <col min="5122" max="5122" width="15.140625" customWidth="1"/>
    <col min="5123" max="5123" width="13.7109375" customWidth="1"/>
    <col min="5124" max="5125" width="12.5703125" customWidth="1"/>
    <col min="5126" max="5126" width="16.5703125" customWidth="1"/>
    <col min="5377" max="5377" width="31.7109375" customWidth="1"/>
    <col min="5378" max="5378" width="15.140625" customWidth="1"/>
    <col min="5379" max="5379" width="13.7109375" customWidth="1"/>
    <col min="5380" max="5381" width="12.5703125" customWidth="1"/>
    <col min="5382" max="5382" width="16.5703125" customWidth="1"/>
    <col min="5633" max="5633" width="31.7109375" customWidth="1"/>
    <col min="5634" max="5634" width="15.140625" customWidth="1"/>
    <col min="5635" max="5635" width="13.7109375" customWidth="1"/>
    <col min="5636" max="5637" width="12.5703125" customWidth="1"/>
    <col min="5638" max="5638" width="16.5703125" customWidth="1"/>
    <col min="5889" max="5889" width="31.7109375" customWidth="1"/>
    <col min="5890" max="5890" width="15.140625" customWidth="1"/>
    <col min="5891" max="5891" width="13.7109375" customWidth="1"/>
    <col min="5892" max="5893" width="12.5703125" customWidth="1"/>
    <col min="5894" max="5894" width="16.5703125" customWidth="1"/>
    <col min="6145" max="6145" width="31.7109375" customWidth="1"/>
    <col min="6146" max="6146" width="15.140625" customWidth="1"/>
    <col min="6147" max="6147" width="13.7109375" customWidth="1"/>
    <col min="6148" max="6149" width="12.5703125" customWidth="1"/>
    <col min="6150" max="6150" width="16.5703125" customWidth="1"/>
    <col min="6401" max="6401" width="31.7109375" customWidth="1"/>
    <col min="6402" max="6402" width="15.140625" customWidth="1"/>
    <col min="6403" max="6403" width="13.7109375" customWidth="1"/>
    <col min="6404" max="6405" width="12.5703125" customWidth="1"/>
    <col min="6406" max="6406" width="16.5703125" customWidth="1"/>
    <col min="6657" max="6657" width="31.7109375" customWidth="1"/>
    <col min="6658" max="6658" width="15.140625" customWidth="1"/>
    <col min="6659" max="6659" width="13.7109375" customWidth="1"/>
    <col min="6660" max="6661" width="12.5703125" customWidth="1"/>
    <col min="6662" max="6662" width="16.5703125" customWidth="1"/>
    <col min="6913" max="6913" width="31.7109375" customWidth="1"/>
    <col min="6914" max="6914" width="15.140625" customWidth="1"/>
    <col min="6915" max="6915" width="13.7109375" customWidth="1"/>
    <col min="6916" max="6917" width="12.5703125" customWidth="1"/>
    <col min="6918" max="6918" width="16.5703125" customWidth="1"/>
    <col min="7169" max="7169" width="31.7109375" customWidth="1"/>
    <col min="7170" max="7170" width="15.140625" customWidth="1"/>
    <col min="7171" max="7171" width="13.7109375" customWidth="1"/>
    <col min="7172" max="7173" width="12.5703125" customWidth="1"/>
    <col min="7174" max="7174" width="16.5703125" customWidth="1"/>
    <col min="7425" max="7425" width="31.7109375" customWidth="1"/>
    <col min="7426" max="7426" width="15.140625" customWidth="1"/>
    <col min="7427" max="7427" width="13.7109375" customWidth="1"/>
    <col min="7428" max="7429" width="12.5703125" customWidth="1"/>
    <col min="7430" max="7430" width="16.5703125" customWidth="1"/>
    <col min="7681" max="7681" width="31.7109375" customWidth="1"/>
    <col min="7682" max="7682" width="15.140625" customWidth="1"/>
    <col min="7683" max="7683" width="13.7109375" customWidth="1"/>
    <col min="7684" max="7685" width="12.5703125" customWidth="1"/>
    <col min="7686" max="7686" width="16.5703125" customWidth="1"/>
    <col min="7937" max="7937" width="31.7109375" customWidth="1"/>
    <col min="7938" max="7938" width="15.140625" customWidth="1"/>
    <col min="7939" max="7939" width="13.7109375" customWidth="1"/>
    <col min="7940" max="7941" width="12.5703125" customWidth="1"/>
    <col min="7942" max="7942" width="16.5703125" customWidth="1"/>
    <col min="8193" max="8193" width="31.7109375" customWidth="1"/>
    <col min="8194" max="8194" width="15.140625" customWidth="1"/>
    <col min="8195" max="8195" width="13.7109375" customWidth="1"/>
    <col min="8196" max="8197" width="12.5703125" customWidth="1"/>
    <col min="8198" max="8198" width="16.5703125" customWidth="1"/>
    <col min="8449" max="8449" width="31.7109375" customWidth="1"/>
    <col min="8450" max="8450" width="15.140625" customWidth="1"/>
    <col min="8451" max="8451" width="13.7109375" customWidth="1"/>
    <col min="8452" max="8453" width="12.5703125" customWidth="1"/>
    <col min="8454" max="8454" width="16.5703125" customWidth="1"/>
    <col min="8705" max="8705" width="31.7109375" customWidth="1"/>
    <col min="8706" max="8706" width="15.140625" customWidth="1"/>
    <col min="8707" max="8707" width="13.7109375" customWidth="1"/>
    <col min="8708" max="8709" width="12.5703125" customWidth="1"/>
    <col min="8710" max="8710" width="16.5703125" customWidth="1"/>
    <col min="8961" max="8961" width="31.7109375" customWidth="1"/>
    <col min="8962" max="8962" width="15.140625" customWidth="1"/>
    <col min="8963" max="8963" width="13.7109375" customWidth="1"/>
    <col min="8964" max="8965" width="12.5703125" customWidth="1"/>
    <col min="8966" max="8966" width="16.5703125" customWidth="1"/>
    <col min="9217" max="9217" width="31.7109375" customWidth="1"/>
    <col min="9218" max="9218" width="15.140625" customWidth="1"/>
    <col min="9219" max="9219" width="13.7109375" customWidth="1"/>
    <col min="9220" max="9221" width="12.5703125" customWidth="1"/>
    <col min="9222" max="9222" width="16.5703125" customWidth="1"/>
    <col min="9473" max="9473" width="31.7109375" customWidth="1"/>
    <col min="9474" max="9474" width="15.140625" customWidth="1"/>
    <col min="9475" max="9475" width="13.7109375" customWidth="1"/>
    <col min="9476" max="9477" width="12.5703125" customWidth="1"/>
    <col min="9478" max="9478" width="16.5703125" customWidth="1"/>
    <col min="9729" max="9729" width="31.7109375" customWidth="1"/>
    <col min="9730" max="9730" width="15.140625" customWidth="1"/>
    <col min="9731" max="9731" width="13.7109375" customWidth="1"/>
    <col min="9732" max="9733" width="12.5703125" customWidth="1"/>
    <col min="9734" max="9734" width="16.5703125" customWidth="1"/>
    <col min="9985" max="9985" width="31.7109375" customWidth="1"/>
    <col min="9986" max="9986" width="15.140625" customWidth="1"/>
    <col min="9987" max="9987" width="13.7109375" customWidth="1"/>
    <col min="9988" max="9989" width="12.5703125" customWidth="1"/>
    <col min="9990" max="9990" width="16.5703125" customWidth="1"/>
    <col min="10241" max="10241" width="31.7109375" customWidth="1"/>
    <col min="10242" max="10242" width="15.140625" customWidth="1"/>
    <col min="10243" max="10243" width="13.7109375" customWidth="1"/>
    <col min="10244" max="10245" width="12.5703125" customWidth="1"/>
    <col min="10246" max="10246" width="16.5703125" customWidth="1"/>
    <col min="10497" max="10497" width="31.7109375" customWidth="1"/>
    <col min="10498" max="10498" width="15.140625" customWidth="1"/>
    <col min="10499" max="10499" width="13.7109375" customWidth="1"/>
    <col min="10500" max="10501" width="12.5703125" customWidth="1"/>
    <col min="10502" max="10502" width="16.5703125" customWidth="1"/>
    <col min="10753" max="10753" width="31.7109375" customWidth="1"/>
    <col min="10754" max="10754" width="15.140625" customWidth="1"/>
    <col min="10755" max="10755" width="13.7109375" customWidth="1"/>
    <col min="10756" max="10757" width="12.5703125" customWidth="1"/>
    <col min="10758" max="10758" width="16.5703125" customWidth="1"/>
    <col min="11009" max="11009" width="31.7109375" customWidth="1"/>
    <col min="11010" max="11010" width="15.140625" customWidth="1"/>
    <col min="11011" max="11011" width="13.7109375" customWidth="1"/>
    <col min="11012" max="11013" width="12.5703125" customWidth="1"/>
    <col min="11014" max="11014" width="16.5703125" customWidth="1"/>
    <col min="11265" max="11265" width="31.7109375" customWidth="1"/>
    <col min="11266" max="11266" width="15.140625" customWidth="1"/>
    <col min="11267" max="11267" width="13.7109375" customWidth="1"/>
    <col min="11268" max="11269" width="12.5703125" customWidth="1"/>
    <col min="11270" max="11270" width="16.5703125" customWidth="1"/>
    <col min="11521" max="11521" width="31.7109375" customWidth="1"/>
    <col min="11522" max="11522" width="15.140625" customWidth="1"/>
    <col min="11523" max="11523" width="13.7109375" customWidth="1"/>
    <col min="11524" max="11525" width="12.5703125" customWidth="1"/>
    <col min="11526" max="11526" width="16.5703125" customWidth="1"/>
    <col min="11777" max="11777" width="31.7109375" customWidth="1"/>
    <col min="11778" max="11778" width="15.140625" customWidth="1"/>
    <col min="11779" max="11779" width="13.7109375" customWidth="1"/>
    <col min="11780" max="11781" width="12.5703125" customWidth="1"/>
    <col min="11782" max="11782" width="16.5703125" customWidth="1"/>
    <col min="12033" max="12033" width="31.7109375" customWidth="1"/>
    <col min="12034" max="12034" width="15.140625" customWidth="1"/>
    <col min="12035" max="12035" width="13.7109375" customWidth="1"/>
    <col min="12036" max="12037" width="12.5703125" customWidth="1"/>
    <col min="12038" max="12038" width="16.5703125" customWidth="1"/>
    <col min="12289" max="12289" width="31.7109375" customWidth="1"/>
    <col min="12290" max="12290" width="15.140625" customWidth="1"/>
    <col min="12291" max="12291" width="13.7109375" customWidth="1"/>
    <col min="12292" max="12293" width="12.5703125" customWidth="1"/>
    <col min="12294" max="12294" width="16.5703125" customWidth="1"/>
    <col min="12545" max="12545" width="31.7109375" customWidth="1"/>
    <col min="12546" max="12546" width="15.140625" customWidth="1"/>
    <col min="12547" max="12547" width="13.7109375" customWidth="1"/>
    <col min="12548" max="12549" width="12.5703125" customWidth="1"/>
    <col min="12550" max="12550" width="16.5703125" customWidth="1"/>
    <col min="12801" max="12801" width="31.7109375" customWidth="1"/>
    <col min="12802" max="12802" width="15.140625" customWidth="1"/>
    <col min="12803" max="12803" width="13.7109375" customWidth="1"/>
    <col min="12804" max="12805" width="12.5703125" customWidth="1"/>
    <col min="12806" max="12806" width="16.5703125" customWidth="1"/>
    <col min="13057" max="13057" width="31.7109375" customWidth="1"/>
    <col min="13058" max="13058" width="15.140625" customWidth="1"/>
    <col min="13059" max="13059" width="13.7109375" customWidth="1"/>
    <col min="13060" max="13061" width="12.5703125" customWidth="1"/>
    <col min="13062" max="13062" width="16.5703125" customWidth="1"/>
    <col min="13313" max="13313" width="31.7109375" customWidth="1"/>
    <col min="13314" max="13314" width="15.140625" customWidth="1"/>
    <col min="13315" max="13315" width="13.7109375" customWidth="1"/>
    <col min="13316" max="13317" width="12.5703125" customWidth="1"/>
    <col min="13318" max="13318" width="16.5703125" customWidth="1"/>
    <col min="13569" max="13569" width="31.7109375" customWidth="1"/>
    <col min="13570" max="13570" width="15.140625" customWidth="1"/>
    <col min="13571" max="13571" width="13.7109375" customWidth="1"/>
    <col min="13572" max="13573" width="12.5703125" customWidth="1"/>
    <col min="13574" max="13574" width="16.5703125" customWidth="1"/>
    <col min="13825" max="13825" width="31.7109375" customWidth="1"/>
    <col min="13826" max="13826" width="15.140625" customWidth="1"/>
    <col min="13827" max="13827" width="13.7109375" customWidth="1"/>
    <col min="13828" max="13829" width="12.5703125" customWidth="1"/>
    <col min="13830" max="13830" width="16.5703125" customWidth="1"/>
    <col min="14081" max="14081" width="31.7109375" customWidth="1"/>
    <col min="14082" max="14082" width="15.140625" customWidth="1"/>
    <col min="14083" max="14083" width="13.7109375" customWidth="1"/>
    <col min="14084" max="14085" width="12.5703125" customWidth="1"/>
    <col min="14086" max="14086" width="16.5703125" customWidth="1"/>
    <col min="14337" max="14337" width="31.7109375" customWidth="1"/>
    <col min="14338" max="14338" width="15.140625" customWidth="1"/>
    <col min="14339" max="14339" width="13.7109375" customWidth="1"/>
    <col min="14340" max="14341" width="12.5703125" customWidth="1"/>
    <col min="14342" max="14342" width="16.5703125" customWidth="1"/>
    <col min="14593" max="14593" width="31.7109375" customWidth="1"/>
    <col min="14594" max="14594" width="15.140625" customWidth="1"/>
    <col min="14595" max="14595" width="13.7109375" customWidth="1"/>
    <col min="14596" max="14597" width="12.5703125" customWidth="1"/>
    <col min="14598" max="14598" width="16.5703125" customWidth="1"/>
    <col min="14849" max="14849" width="31.7109375" customWidth="1"/>
    <col min="14850" max="14850" width="15.140625" customWidth="1"/>
    <col min="14851" max="14851" width="13.7109375" customWidth="1"/>
    <col min="14852" max="14853" width="12.5703125" customWidth="1"/>
    <col min="14854" max="14854" width="16.5703125" customWidth="1"/>
    <col min="15105" max="15105" width="31.7109375" customWidth="1"/>
    <col min="15106" max="15106" width="15.140625" customWidth="1"/>
    <col min="15107" max="15107" width="13.7109375" customWidth="1"/>
    <col min="15108" max="15109" width="12.5703125" customWidth="1"/>
    <col min="15110" max="15110" width="16.5703125" customWidth="1"/>
    <col min="15361" max="15361" width="31.7109375" customWidth="1"/>
    <col min="15362" max="15362" width="15.140625" customWidth="1"/>
    <col min="15363" max="15363" width="13.7109375" customWidth="1"/>
    <col min="15364" max="15365" width="12.5703125" customWidth="1"/>
    <col min="15366" max="15366" width="16.5703125" customWidth="1"/>
    <col min="15617" max="15617" width="31.7109375" customWidth="1"/>
    <col min="15618" max="15618" width="15.140625" customWidth="1"/>
    <col min="15619" max="15619" width="13.7109375" customWidth="1"/>
    <col min="15620" max="15621" width="12.5703125" customWidth="1"/>
    <col min="15622" max="15622" width="16.5703125" customWidth="1"/>
    <col min="15873" max="15873" width="31.7109375" customWidth="1"/>
    <col min="15874" max="15874" width="15.140625" customWidth="1"/>
    <col min="15875" max="15875" width="13.7109375" customWidth="1"/>
    <col min="15876" max="15877" width="12.5703125" customWidth="1"/>
    <col min="15878" max="15878" width="16.5703125" customWidth="1"/>
    <col min="16129" max="16129" width="31.7109375" customWidth="1"/>
    <col min="16130" max="16130" width="15.140625" customWidth="1"/>
    <col min="16131" max="16131" width="13.7109375" customWidth="1"/>
    <col min="16132" max="16133" width="12.5703125" customWidth="1"/>
    <col min="16134" max="16134" width="16.5703125" customWidth="1"/>
  </cols>
  <sheetData>
    <row r="1" spans="1:6" ht="51.75" customHeight="1" x14ac:dyDescent="0.25">
      <c r="A1" s="319" t="s">
        <v>103</v>
      </c>
      <c r="B1" s="319"/>
      <c r="C1" s="319"/>
      <c r="D1" s="319"/>
      <c r="E1" s="319"/>
      <c r="F1" s="319"/>
    </row>
    <row r="2" spans="1:6" x14ac:dyDescent="0.25">
      <c r="A2" s="98"/>
      <c r="B2" s="98"/>
      <c r="C2" s="98"/>
      <c r="D2" s="98"/>
      <c r="E2" s="98"/>
      <c r="F2" s="98"/>
    </row>
    <row r="3" spans="1:6" ht="18" customHeight="1" x14ac:dyDescent="0.25">
      <c r="A3" s="320" t="s">
        <v>104</v>
      </c>
      <c r="B3" s="322" t="s">
        <v>4</v>
      </c>
      <c r="C3" s="323"/>
      <c r="D3" s="323"/>
      <c r="E3" s="323"/>
      <c r="F3" s="323"/>
    </row>
    <row r="4" spans="1:6" ht="18" customHeight="1" x14ac:dyDescent="0.25">
      <c r="A4" s="321"/>
      <c r="B4" s="322" t="s">
        <v>105</v>
      </c>
      <c r="C4" s="323"/>
      <c r="D4" s="324"/>
      <c r="E4" s="325" t="s">
        <v>106</v>
      </c>
      <c r="F4" s="328" t="s">
        <v>107</v>
      </c>
    </row>
    <row r="5" spans="1:6" ht="18" customHeight="1" x14ac:dyDescent="0.25">
      <c r="A5" s="321"/>
      <c r="B5" s="325" t="s">
        <v>40</v>
      </c>
      <c r="C5" s="325" t="s">
        <v>108</v>
      </c>
      <c r="D5" s="325" t="s">
        <v>109</v>
      </c>
      <c r="E5" s="326"/>
      <c r="F5" s="329"/>
    </row>
    <row r="6" spans="1:6" ht="18" customHeight="1" x14ac:dyDescent="0.25">
      <c r="A6" s="99"/>
      <c r="B6" s="327"/>
      <c r="C6" s="327"/>
      <c r="D6" s="327"/>
      <c r="E6" s="327"/>
      <c r="F6" s="330"/>
    </row>
    <row r="7" spans="1:6" ht="32.25" customHeight="1" x14ac:dyDescent="0.25">
      <c r="A7" s="100"/>
      <c r="B7" s="101"/>
      <c r="C7" s="102"/>
      <c r="D7" s="102"/>
      <c r="E7" s="103"/>
      <c r="F7" s="104"/>
    </row>
    <row r="8" spans="1:6" ht="15.75" x14ac:dyDescent="0.25">
      <c r="A8" s="105" t="s">
        <v>83</v>
      </c>
      <c r="B8" s="77">
        <v>24824100</v>
      </c>
      <c r="C8" s="77">
        <v>17700800</v>
      </c>
      <c r="D8" s="77">
        <v>7123300</v>
      </c>
      <c r="E8" s="106">
        <v>105200</v>
      </c>
      <c r="F8" s="78">
        <v>9.5092585086107952</v>
      </c>
    </row>
    <row r="9" spans="1:6" ht="32.25" customHeight="1" x14ac:dyDescent="0.25">
      <c r="A9" s="107"/>
      <c r="B9" s="108"/>
      <c r="C9" s="109"/>
      <c r="D9" s="109"/>
      <c r="E9" s="110"/>
      <c r="F9" s="111"/>
    </row>
    <row r="10" spans="1:6" ht="26.25" customHeight="1" x14ac:dyDescent="0.25">
      <c r="A10" s="112" t="s">
        <v>80</v>
      </c>
      <c r="B10" s="108">
        <v>13322800</v>
      </c>
      <c r="C10" s="109">
        <v>8923200</v>
      </c>
      <c r="D10" s="109">
        <v>4399600</v>
      </c>
      <c r="E10" s="110">
        <v>45600</v>
      </c>
      <c r="F10" s="113">
        <v>8.1999999999999993</v>
      </c>
    </row>
    <row r="11" spans="1:6" ht="26.25" customHeight="1" x14ac:dyDescent="0.25">
      <c r="A11" s="112" t="s">
        <v>81</v>
      </c>
      <c r="B11" s="108">
        <v>11489300</v>
      </c>
      <c r="C11" s="109">
        <v>8775100</v>
      </c>
      <c r="D11" s="109">
        <v>2714200</v>
      </c>
      <c r="E11" s="110">
        <v>59600</v>
      </c>
      <c r="F11" s="113">
        <v>10.9</v>
      </c>
    </row>
    <row r="12" spans="1:6" ht="26.25" customHeight="1" x14ac:dyDescent="0.25">
      <c r="A12" s="112" t="s">
        <v>82</v>
      </c>
      <c r="B12" s="108">
        <v>12000</v>
      </c>
      <c r="C12" s="109">
        <v>2500</v>
      </c>
      <c r="D12" s="109">
        <v>9500</v>
      </c>
      <c r="E12" s="110">
        <v>0</v>
      </c>
      <c r="F12" s="113">
        <v>0</v>
      </c>
    </row>
    <row r="13" spans="1:6" ht="32.25" customHeight="1" x14ac:dyDescent="0.25">
      <c r="A13" s="112"/>
      <c r="B13" s="108"/>
      <c r="C13" s="109"/>
      <c r="D13" s="109"/>
      <c r="E13" s="110"/>
      <c r="F13" s="113"/>
    </row>
    <row r="14" spans="1:6" ht="15.75" x14ac:dyDescent="0.25">
      <c r="A14" s="114" t="s">
        <v>45</v>
      </c>
      <c r="B14" s="108">
        <v>21713400</v>
      </c>
      <c r="C14" s="108">
        <v>15805600</v>
      </c>
      <c r="D14" s="108">
        <v>5907800</v>
      </c>
      <c r="E14" s="115">
        <v>103400</v>
      </c>
      <c r="F14" s="116">
        <v>10.5</v>
      </c>
    </row>
    <row r="15" spans="1:6" ht="32.25" customHeight="1" x14ac:dyDescent="0.25">
      <c r="A15" s="112"/>
      <c r="B15" s="108"/>
      <c r="C15" s="109"/>
      <c r="D15" s="109"/>
      <c r="E15" s="110"/>
      <c r="F15" s="113"/>
    </row>
    <row r="16" spans="1:6" ht="26.25" customHeight="1" x14ac:dyDescent="0.25">
      <c r="A16" s="112" t="s">
        <v>80</v>
      </c>
      <c r="B16" s="108">
        <v>10213900</v>
      </c>
      <c r="C16" s="109">
        <v>7028600</v>
      </c>
      <c r="D16" s="109">
        <v>3185300</v>
      </c>
      <c r="E16" s="110">
        <v>43800</v>
      </c>
      <c r="F16" s="113">
        <v>10</v>
      </c>
    </row>
    <row r="17" spans="1:6" ht="26.25" customHeight="1" x14ac:dyDescent="0.25">
      <c r="A17" s="112" t="s">
        <v>81</v>
      </c>
      <c r="B17" s="108">
        <v>11489300</v>
      </c>
      <c r="C17" s="109">
        <v>8775100</v>
      </c>
      <c r="D17" s="109">
        <v>2714200</v>
      </c>
      <c r="E17" s="110">
        <v>59600</v>
      </c>
      <c r="F17" s="113">
        <v>10.9</v>
      </c>
    </row>
    <row r="18" spans="1:6" ht="26.25" customHeight="1" x14ac:dyDescent="0.25">
      <c r="A18" s="112" t="s">
        <v>82</v>
      </c>
      <c r="B18" s="108">
        <v>10200</v>
      </c>
      <c r="C18" s="109">
        <v>1900</v>
      </c>
      <c r="D18" s="109">
        <v>8300</v>
      </c>
      <c r="E18" s="110">
        <v>0</v>
      </c>
      <c r="F18" s="113">
        <v>0</v>
      </c>
    </row>
    <row r="19" spans="1:6" ht="32.25" customHeight="1" x14ac:dyDescent="0.25">
      <c r="A19" s="112"/>
      <c r="B19" s="108"/>
      <c r="C19" s="109"/>
      <c r="D19" s="109"/>
      <c r="E19" s="110"/>
      <c r="F19" s="113"/>
    </row>
    <row r="20" spans="1:6" ht="15.75" x14ac:dyDescent="0.25">
      <c r="A20" s="114" t="s">
        <v>54</v>
      </c>
      <c r="B20" s="108">
        <v>3110700</v>
      </c>
      <c r="C20" s="108">
        <v>1895200</v>
      </c>
      <c r="D20" s="108">
        <v>1215500</v>
      </c>
      <c r="E20" s="115">
        <v>1800</v>
      </c>
      <c r="F20" s="116">
        <v>1.5</v>
      </c>
    </row>
    <row r="21" spans="1:6" ht="32.25" customHeight="1" x14ac:dyDescent="0.25">
      <c r="A21" s="112"/>
      <c r="B21" s="108"/>
      <c r="C21" s="109"/>
      <c r="D21" s="109"/>
      <c r="E21" s="110"/>
      <c r="F21" s="113"/>
    </row>
    <row r="22" spans="1:6" ht="26.25" customHeight="1" x14ac:dyDescent="0.25">
      <c r="A22" s="112" t="s">
        <v>80</v>
      </c>
      <c r="B22" s="108">
        <v>3108900</v>
      </c>
      <c r="C22" s="109">
        <v>1894600</v>
      </c>
      <c r="D22" s="109">
        <v>1214300</v>
      </c>
      <c r="E22" s="110">
        <v>1800</v>
      </c>
      <c r="F22" s="113">
        <v>1.5</v>
      </c>
    </row>
    <row r="23" spans="1:6" ht="26.25" customHeight="1" x14ac:dyDescent="0.25">
      <c r="A23" s="112" t="s">
        <v>82</v>
      </c>
      <c r="B23" s="108">
        <v>1800</v>
      </c>
      <c r="C23" s="109">
        <v>600</v>
      </c>
      <c r="D23" s="109">
        <v>1200</v>
      </c>
      <c r="E23" s="110">
        <v>0</v>
      </c>
      <c r="F23" s="113">
        <v>0</v>
      </c>
    </row>
    <row r="24" spans="1:6" ht="15.75" x14ac:dyDescent="0.25">
      <c r="A24" s="117"/>
      <c r="B24" s="118"/>
      <c r="C24" s="118"/>
      <c r="D24" s="118"/>
      <c r="E24" s="119"/>
      <c r="F24" s="120"/>
    </row>
    <row r="25" spans="1:6" ht="15.75" x14ac:dyDescent="0.25">
      <c r="A25" s="121"/>
      <c r="B25" s="121"/>
      <c r="C25" s="121"/>
      <c r="D25" s="121"/>
      <c r="E25" s="121"/>
      <c r="F25" s="121"/>
    </row>
    <row r="26" spans="1:6" ht="15.75" x14ac:dyDescent="0.25">
      <c r="A26" s="64" t="s">
        <v>72</v>
      </c>
      <c r="B26" s="121"/>
      <c r="C26" s="121"/>
      <c r="D26" s="121"/>
      <c r="E26" s="121"/>
      <c r="F26" s="121"/>
    </row>
    <row r="27" spans="1:6" ht="15.75" x14ac:dyDescent="0.25">
      <c r="A27" s="65" t="s">
        <v>73</v>
      </c>
      <c r="B27" s="121"/>
      <c r="C27" s="121"/>
      <c r="D27" s="121"/>
      <c r="E27" s="121"/>
      <c r="F27" s="121"/>
    </row>
    <row r="28" spans="1:6" ht="15.75" x14ac:dyDescent="0.25">
      <c r="A28" s="65" t="s">
        <v>74</v>
      </c>
      <c r="B28" s="121"/>
      <c r="C28" s="121"/>
      <c r="D28" s="121"/>
      <c r="E28" s="121"/>
      <c r="F28" s="121"/>
    </row>
    <row r="29" spans="1:6" x14ac:dyDescent="0.25">
      <c r="A29" t="s">
        <v>110</v>
      </c>
    </row>
  </sheetData>
  <mergeCells count="9">
    <mergeCell ref="A1:F1"/>
    <mergeCell ref="A3:A5"/>
    <mergeCell ref="B3:F3"/>
    <mergeCell ref="B4:D4"/>
    <mergeCell ref="E4:E6"/>
    <mergeCell ref="F4:F6"/>
    <mergeCell ref="B5:B6"/>
    <mergeCell ref="C5:C6"/>
    <mergeCell ref="D5:D6"/>
  </mergeCells>
  <pageMargins left="0.78" right="0.7" top="0.75" bottom="0.75" header="0.3" footer="0.3"/>
  <pageSetup scale="88" orientation="portrait" horizontalDpi="200" verticalDpi="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24"/>
  <sheetViews>
    <sheetView showGridLines="0" zoomScale="115" zoomScaleNormal="115" workbookViewId="0">
      <selection activeCell="E3" sqref="E3"/>
    </sheetView>
  </sheetViews>
  <sheetFormatPr baseColWidth="10" defaultRowHeight="15" x14ac:dyDescent="0.25"/>
  <cols>
    <col min="1" max="1" width="39.7109375" customWidth="1"/>
    <col min="2" max="4" width="21.28515625" customWidth="1"/>
    <col min="257" max="257" width="40.7109375" customWidth="1"/>
    <col min="258" max="260" width="21.28515625" customWidth="1"/>
    <col min="513" max="513" width="40.7109375" customWidth="1"/>
    <col min="514" max="516" width="21.28515625" customWidth="1"/>
    <col min="769" max="769" width="40.7109375" customWidth="1"/>
    <col min="770" max="772" width="21.28515625" customWidth="1"/>
    <col min="1025" max="1025" width="40.7109375" customWidth="1"/>
    <col min="1026" max="1028" width="21.28515625" customWidth="1"/>
    <col min="1281" max="1281" width="40.7109375" customWidth="1"/>
    <col min="1282" max="1284" width="21.28515625" customWidth="1"/>
    <col min="1537" max="1537" width="40.7109375" customWidth="1"/>
    <col min="1538" max="1540" width="21.28515625" customWidth="1"/>
    <col min="1793" max="1793" width="40.7109375" customWidth="1"/>
    <col min="1794" max="1796" width="21.28515625" customWidth="1"/>
    <col min="2049" max="2049" width="40.7109375" customWidth="1"/>
    <col min="2050" max="2052" width="21.28515625" customWidth="1"/>
    <col min="2305" max="2305" width="40.7109375" customWidth="1"/>
    <col min="2306" max="2308" width="21.28515625" customWidth="1"/>
    <col min="2561" max="2561" width="40.7109375" customWidth="1"/>
    <col min="2562" max="2564" width="21.28515625" customWidth="1"/>
    <col min="2817" max="2817" width="40.7109375" customWidth="1"/>
    <col min="2818" max="2820" width="21.28515625" customWidth="1"/>
    <col min="3073" max="3073" width="40.7109375" customWidth="1"/>
    <col min="3074" max="3076" width="21.28515625" customWidth="1"/>
    <col min="3329" max="3329" width="40.7109375" customWidth="1"/>
    <col min="3330" max="3332" width="21.28515625" customWidth="1"/>
    <col min="3585" max="3585" width="40.7109375" customWidth="1"/>
    <col min="3586" max="3588" width="21.28515625" customWidth="1"/>
    <col min="3841" max="3841" width="40.7109375" customWidth="1"/>
    <col min="3842" max="3844" width="21.28515625" customWidth="1"/>
    <col min="4097" max="4097" width="40.7109375" customWidth="1"/>
    <col min="4098" max="4100" width="21.28515625" customWidth="1"/>
    <col min="4353" max="4353" width="40.7109375" customWidth="1"/>
    <col min="4354" max="4356" width="21.28515625" customWidth="1"/>
    <col min="4609" max="4609" width="40.7109375" customWidth="1"/>
    <col min="4610" max="4612" width="21.28515625" customWidth="1"/>
    <col min="4865" max="4865" width="40.7109375" customWidth="1"/>
    <col min="4866" max="4868" width="21.28515625" customWidth="1"/>
    <col min="5121" max="5121" width="40.7109375" customWidth="1"/>
    <col min="5122" max="5124" width="21.28515625" customWidth="1"/>
    <col min="5377" max="5377" width="40.7109375" customWidth="1"/>
    <col min="5378" max="5380" width="21.28515625" customWidth="1"/>
    <col min="5633" max="5633" width="40.7109375" customWidth="1"/>
    <col min="5634" max="5636" width="21.28515625" customWidth="1"/>
    <col min="5889" max="5889" width="40.7109375" customWidth="1"/>
    <col min="5890" max="5892" width="21.28515625" customWidth="1"/>
    <col min="6145" max="6145" width="40.7109375" customWidth="1"/>
    <col min="6146" max="6148" width="21.28515625" customWidth="1"/>
    <col min="6401" max="6401" width="40.7109375" customWidth="1"/>
    <col min="6402" max="6404" width="21.28515625" customWidth="1"/>
    <col min="6657" max="6657" width="40.7109375" customWidth="1"/>
    <col min="6658" max="6660" width="21.28515625" customWidth="1"/>
    <col min="6913" max="6913" width="40.7109375" customWidth="1"/>
    <col min="6914" max="6916" width="21.28515625" customWidth="1"/>
    <col min="7169" max="7169" width="40.7109375" customWidth="1"/>
    <col min="7170" max="7172" width="21.28515625" customWidth="1"/>
    <col min="7425" max="7425" width="40.7109375" customWidth="1"/>
    <col min="7426" max="7428" width="21.28515625" customWidth="1"/>
    <col min="7681" max="7681" width="40.7109375" customWidth="1"/>
    <col min="7682" max="7684" width="21.28515625" customWidth="1"/>
    <col min="7937" max="7937" width="40.7109375" customWidth="1"/>
    <col min="7938" max="7940" width="21.28515625" customWidth="1"/>
    <col min="8193" max="8193" width="40.7109375" customWidth="1"/>
    <col min="8194" max="8196" width="21.28515625" customWidth="1"/>
    <col min="8449" max="8449" width="40.7109375" customWidth="1"/>
    <col min="8450" max="8452" width="21.28515625" customWidth="1"/>
    <col min="8705" max="8705" width="40.7109375" customWidth="1"/>
    <col min="8706" max="8708" width="21.28515625" customWidth="1"/>
    <col min="8961" max="8961" width="40.7109375" customWidth="1"/>
    <col min="8962" max="8964" width="21.28515625" customWidth="1"/>
    <col min="9217" max="9217" width="40.7109375" customWidth="1"/>
    <col min="9218" max="9220" width="21.28515625" customWidth="1"/>
    <col min="9473" max="9473" width="40.7109375" customWidth="1"/>
    <col min="9474" max="9476" width="21.28515625" customWidth="1"/>
    <col min="9729" max="9729" width="40.7109375" customWidth="1"/>
    <col min="9730" max="9732" width="21.28515625" customWidth="1"/>
    <col min="9985" max="9985" width="40.7109375" customWidth="1"/>
    <col min="9986" max="9988" width="21.28515625" customWidth="1"/>
    <col min="10241" max="10241" width="40.7109375" customWidth="1"/>
    <col min="10242" max="10244" width="21.28515625" customWidth="1"/>
    <col min="10497" max="10497" width="40.7109375" customWidth="1"/>
    <col min="10498" max="10500" width="21.28515625" customWidth="1"/>
    <col min="10753" max="10753" width="40.7109375" customWidth="1"/>
    <col min="10754" max="10756" width="21.28515625" customWidth="1"/>
    <col min="11009" max="11009" width="40.7109375" customWidth="1"/>
    <col min="11010" max="11012" width="21.28515625" customWidth="1"/>
    <col min="11265" max="11265" width="40.7109375" customWidth="1"/>
    <col min="11266" max="11268" width="21.28515625" customWidth="1"/>
    <col min="11521" max="11521" width="40.7109375" customWidth="1"/>
    <col min="11522" max="11524" width="21.28515625" customWidth="1"/>
    <col min="11777" max="11777" width="40.7109375" customWidth="1"/>
    <col min="11778" max="11780" width="21.28515625" customWidth="1"/>
    <col min="12033" max="12033" width="40.7109375" customWidth="1"/>
    <col min="12034" max="12036" width="21.28515625" customWidth="1"/>
    <col min="12289" max="12289" width="40.7109375" customWidth="1"/>
    <col min="12290" max="12292" width="21.28515625" customWidth="1"/>
    <col min="12545" max="12545" width="40.7109375" customWidth="1"/>
    <col min="12546" max="12548" width="21.28515625" customWidth="1"/>
    <col min="12801" max="12801" width="40.7109375" customWidth="1"/>
    <col min="12802" max="12804" width="21.28515625" customWidth="1"/>
    <col min="13057" max="13057" width="40.7109375" customWidth="1"/>
    <col min="13058" max="13060" width="21.28515625" customWidth="1"/>
    <col min="13313" max="13313" width="40.7109375" customWidth="1"/>
    <col min="13314" max="13316" width="21.28515625" customWidth="1"/>
    <col min="13569" max="13569" width="40.7109375" customWidth="1"/>
    <col min="13570" max="13572" width="21.28515625" customWidth="1"/>
    <col min="13825" max="13825" width="40.7109375" customWidth="1"/>
    <col min="13826" max="13828" width="21.28515625" customWidth="1"/>
    <col min="14081" max="14081" width="40.7109375" customWidth="1"/>
    <col min="14082" max="14084" width="21.28515625" customWidth="1"/>
    <col min="14337" max="14337" width="40.7109375" customWidth="1"/>
    <col min="14338" max="14340" width="21.28515625" customWidth="1"/>
    <col min="14593" max="14593" width="40.7109375" customWidth="1"/>
    <col min="14594" max="14596" width="21.28515625" customWidth="1"/>
    <col min="14849" max="14849" width="40.7109375" customWidth="1"/>
    <col min="14850" max="14852" width="21.28515625" customWidth="1"/>
    <col min="15105" max="15105" width="40.7109375" customWidth="1"/>
    <col min="15106" max="15108" width="21.28515625" customWidth="1"/>
    <col min="15361" max="15361" width="40.7109375" customWidth="1"/>
    <col min="15362" max="15364" width="21.28515625" customWidth="1"/>
    <col min="15617" max="15617" width="40.7109375" customWidth="1"/>
    <col min="15618" max="15620" width="21.28515625" customWidth="1"/>
    <col min="15873" max="15873" width="40.7109375" customWidth="1"/>
    <col min="15874" max="15876" width="21.28515625" customWidth="1"/>
    <col min="16129" max="16129" width="40.7109375" customWidth="1"/>
    <col min="16130" max="16132" width="21.28515625" customWidth="1"/>
  </cols>
  <sheetData>
    <row r="1" spans="1:8" ht="51" customHeight="1" x14ac:dyDescent="0.25">
      <c r="A1" s="301" t="s">
        <v>111</v>
      </c>
      <c r="B1" s="301"/>
      <c r="C1" s="301"/>
      <c r="D1" s="301"/>
    </row>
    <row r="2" spans="1:8" x14ac:dyDescent="0.25">
      <c r="D2" s="55"/>
    </row>
    <row r="3" spans="1:8" ht="24" customHeight="1" x14ac:dyDescent="0.25">
      <c r="A3" s="311" t="s">
        <v>38</v>
      </c>
      <c r="B3" s="314" t="s">
        <v>112</v>
      </c>
      <c r="C3" s="315"/>
      <c r="D3" s="315"/>
    </row>
    <row r="4" spans="1:8" ht="24" customHeight="1" x14ac:dyDescent="0.25">
      <c r="A4" s="312"/>
      <c r="B4" s="314" t="s">
        <v>71</v>
      </c>
      <c r="C4" s="315"/>
      <c r="D4" s="315"/>
    </row>
    <row r="5" spans="1:8" ht="24" customHeight="1" x14ac:dyDescent="0.25">
      <c r="A5" s="312"/>
      <c r="B5" s="309" t="s">
        <v>40</v>
      </c>
      <c r="C5" s="309" t="s">
        <v>45</v>
      </c>
      <c r="D5" s="316" t="s">
        <v>54</v>
      </c>
    </row>
    <row r="6" spans="1:8" x14ac:dyDescent="0.25">
      <c r="A6" s="313"/>
      <c r="B6" s="310"/>
      <c r="C6" s="310"/>
      <c r="D6" s="317"/>
    </row>
    <row r="7" spans="1:8" ht="28.5" customHeight="1" x14ac:dyDescent="0.25">
      <c r="A7" s="56"/>
      <c r="B7" s="18"/>
      <c r="C7" s="18"/>
      <c r="D7" s="57"/>
    </row>
    <row r="8" spans="1:8" ht="28.5" customHeight="1" x14ac:dyDescent="0.25">
      <c r="A8" s="58" t="s">
        <v>30</v>
      </c>
      <c r="B8" s="15">
        <f>SUM(C8+D8)</f>
        <v>27701700</v>
      </c>
      <c r="C8" s="16">
        <v>20996500</v>
      </c>
      <c r="D8" s="25">
        <v>6705200</v>
      </c>
    </row>
    <row r="9" spans="1:8" ht="28.5" customHeight="1" x14ac:dyDescent="0.25">
      <c r="A9" s="58"/>
      <c r="B9" s="15"/>
      <c r="C9" s="16"/>
      <c r="D9" s="25"/>
    </row>
    <row r="10" spans="1:8" ht="28.5" customHeight="1" x14ac:dyDescent="0.25">
      <c r="A10" s="58" t="s">
        <v>31</v>
      </c>
      <c r="B10" s="15">
        <f>SUM(C10+D10)</f>
        <v>29444700</v>
      </c>
      <c r="C10" s="16">
        <v>22519400</v>
      </c>
      <c r="D10" s="25">
        <v>6925300</v>
      </c>
      <c r="H10" s="59"/>
    </row>
    <row r="11" spans="1:8" ht="28.5" customHeight="1" x14ac:dyDescent="0.25">
      <c r="A11" s="58"/>
      <c r="B11" s="15"/>
      <c r="C11" s="16"/>
      <c r="D11" s="25"/>
      <c r="H11" s="59"/>
    </row>
    <row r="12" spans="1:8" ht="28.5" customHeight="1" x14ac:dyDescent="0.25">
      <c r="A12" s="58" t="s">
        <v>32</v>
      </c>
      <c r="B12" s="15">
        <f>SUM(C12+D12)</f>
        <v>27980200</v>
      </c>
      <c r="C12" s="16">
        <v>23028900</v>
      </c>
      <c r="D12" s="25">
        <v>4951300</v>
      </c>
    </row>
    <row r="13" spans="1:8" ht="28.5" customHeight="1" x14ac:dyDescent="0.25">
      <c r="A13" s="58"/>
      <c r="B13" s="15"/>
      <c r="C13" s="16"/>
      <c r="D13" s="25"/>
    </row>
    <row r="14" spans="1:8" ht="28.5" customHeight="1" x14ac:dyDescent="0.25">
      <c r="A14" s="58" t="s">
        <v>33</v>
      </c>
      <c r="B14" s="15">
        <f>SUM(C14+D14)</f>
        <v>27141200</v>
      </c>
      <c r="C14" s="16">
        <v>22974000</v>
      </c>
      <c r="D14" s="25">
        <v>4167200</v>
      </c>
    </row>
    <row r="15" spans="1:8" ht="28.5" customHeight="1" x14ac:dyDescent="0.25">
      <c r="A15" s="58"/>
      <c r="B15" s="15"/>
      <c r="C15" s="16"/>
      <c r="D15" s="25"/>
    </row>
    <row r="16" spans="1:8" s="60" customFormat="1" ht="28.5" customHeight="1" x14ac:dyDescent="0.25">
      <c r="A16" s="58" t="s">
        <v>34</v>
      </c>
      <c r="B16" s="15">
        <f>SUM(C16+D16)</f>
        <v>25689500</v>
      </c>
      <c r="C16" s="16">
        <v>22135100</v>
      </c>
      <c r="D16" s="25">
        <v>3554400</v>
      </c>
    </row>
    <row r="17" spans="1:4" s="60" customFormat="1" ht="28.5" customHeight="1" x14ac:dyDescent="0.25">
      <c r="A17" s="58"/>
      <c r="B17" s="15"/>
      <c r="C17" s="16"/>
      <c r="D17" s="25"/>
    </row>
    <row r="18" spans="1:4" ht="28.5" customHeight="1" x14ac:dyDescent="0.25">
      <c r="A18" s="58" t="s">
        <v>35</v>
      </c>
      <c r="B18" s="15">
        <f>SUM(C18+D18)</f>
        <v>24822300</v>
      </c>
      <c r="C18" s="16">
        <v>21713400</v>
      </c>
      <c r="D18" s="25">
        <v>3108900</v>
      </c>
    </row>
    <row r="19" spans="1:4" ht="28.5" customHeight="1" x14ac:dyDescent="0.25">
      <c r="A19" s="29"/>
      <c r="B19" s="61"/>
      <c r="C19" s="61"/>
      <c r="D19" s="62"/>
    </row>
    <row r="20" spans="1:4" ht="15.75" x14ac:dyDescent="0.25">
      <c r="A20" s="40"/>
      <c r="B20" s="63"/>
      <c r="C20" s="63"/>
      <c r="D20" s="63"/>
    </row>
    <row r="21" spans="1:4" ht="15.75" x14ac:dyDescent="0.25">
      <c r="A21" s="64" t="s">
        <v>72</v>
      </c>
      <c r="B21" s="56"/>
      <c r="C21" s="56"/>
      <c r="D21" s="56"/>
    </row>
    <row r="22" spans="1:4" ht="15.75" x14ac:dyDescent="0.25">
      <c r="A22" s="65" t="s">
        <v>73</v>
      </c>
      <c r="B22" s="56"/>
      <c r="C22" s="56"/>
      <c r="D22" s="56"/>
    </row>
    <row r="23" spans="1:4" ht="15.75" x14ac:dyDescent="0.25">
      <c r="A23" s="65" t="s">
        <v>74</v>
      </c>
      <c r="B23" s="56"/>
      <c r="C23" s="56"/>
      <c r="D23" s="56"/>
    </row>
    <row r="24" spans="1:4" ht="15.75" x14ac:dyDescent="0.25">
      <c r="A24" s="56"/>
      <c r="B24" s="56"/>
      <c r="C24" s="56"/>
      <c r="D24" s="56"/>
    </row>
  </sheetData>
  <mergeCells count="7">
    <mergeCell ref="A1:D1"/>
    <mergeCell ref="A3:A6"/>
    <mergeCell ref="B3:D3"/>
    <mergeCell ref="B4:D4"/>
    <mergeCell ref="B5:B6"/>
    <mergeCell ref="C5:C6"/>
    <mergeCell ref="D5:D6"/>
  </mergeCells>
  <pageMargins left="0.7" right="0.7" top="0.75" bottom="0.75" header="0.3" footer="0.3"/>
  <pageSetup scale="86" orientation="portrait" horizontalDpi="200" verticalDpi="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G33"/>
  <sheetViews>
    <sheetView showGridLines="0" zoomScale="115" zoomScaleNormal="115" workbookViewId="0">
      <selection activeCell="D33" sqref="D33"/>
    </sheetView>
  </sheetViews>
  <sheetFormatPr baseColWidth="10" defaultRowHeight="15" x14ac:dyDescent="0.25"/>
  <cols>
    <col min="1" max="1" width="13" customWidth="1"/>
    <col min="2" max="2" width="19.85546875" customWidth="1"/>
    <col min="8" max="8" width="0.140625" customWidth="1"/>
  </cols>
  <sheetData>
    <row r="1" spans="1:7" x14ac:dyDescent="0.25">
      <c r="A1" s="5"/>
      <c r="B1" s="5"/>
      <c r="C1" s="5"/>
      <c r="D1" s="5"/>
      <c r="E1" s="46"/>
      <c r="F1" s="42"/>
      <c r="G1" s="42"/>
    </row>
    <row r="2" spans="1:7" x14ac:dyDescent="0.25">
      <c r="A2" s="5"/>
      <c r="B2" s="5"/>
      <c r="C2" s="5"/>
      <c r="D2" s="5"/>
      <c r="E2" s="46"/>
      <c r="F2" s="42"/>
      <c r="G2" s="42"/>
    </row>
    <row r="3" spans="1:7" x14ac:dyDescent="0.25">
      <c r="A3" s="66"/>
      <c r="B3" s="66"/>
      <c r="C3" s="66"/>
      <c r="D3" s="66"/>
      <c r="E3" s="46"/>
      <c r="F3" s="42"/>
      <c r="G3" s="42"/>
    </row>
    <row r="4" spans="1:7" x14ac:dyDescent="0.25">
      <c r="A4" s="66"/>
      <c r="B4" s="66"/>
      <c r="C4" s="66"/>
      <c r="D4" s="66"/>
      <c r="E4" s="46"/>
      <c r="F4" s="42"/>
      <c r="G4" s="42"/>
    </row>
    <row r="5" spans="1:7" x14ac:dyDescent="0.25">
      <c r="A5" s="66" t="s">
        <v>38</v>
      </c>
      <c r="B5" s="66" t="s">
        <v>75</v>
      </c>
      <c r="C5" s="66"/>
      <c r="D5" s="66"/>
      <c r="E5" s="5"/>
      <c r="F5" s="42"/>
      <c r="G5" s="42"/>
    </row>
    <row r="6" spans="1:7" x14ac:dyDescent="0.25">
      <c r="A6" s="66" t="s">
        <v>30</v>
      </c>
      <c r="B6" s="66">
        <v>136800</v>
      </c>
      <c r="C6" s="66"/>
      <c r="D6" s="66"/>
      <c r="E6" s="5"/>
      <c r="F6" s="42"/>
      <c r="G6" s="42"/>
    </row>
    <row r="7" spans="1:7" x14ac:dyDescent="0.25">
      <c r="A7" s="66" t="s">
        <v>31</v>
      </c>
      <c r="B7" s="66">
        <v>108300</v>
      </c>
      <c r="C7" s="66"/>
      <c r="D7" s="66"/>
      <c r="E7" s="5"/>
      <c r="F7" s="42"/>
      <c r="G7" s="42"/>
    </row>
    <row r="8" spans="1:7" x14ac:dyDescent="0.25">
      <c r="A8" s="66" t="s">
        <v>32</v>
      </c>
      <c r="B8" s="66">
        <v>107300</v>
      </c>
      <c r="C8" s="66"/>
      <c r="D8" s="66"/>
      <c r="E8" s="5"/>
      <c r="F8" s="42"/>
      <c r="G8" s="42"/>
    </row>
    <row r="9" spans="1:7" x14ac:dyDescent="0.25">
      <c r="A9" s="66" t="s">
        <v>33</v>
      </c>
      <c r="B9" s="66">
        <v>127700</v>
      </c>
      <c r="C9" s="66"/>
      <c r="D9" s="66"/>
      <c r="E9" s="5"/>
      <c r="F9" s="42"/>
      <c r="G9" s="42"/>
    </row>
    <row r="10" spans="1:7" x14ac:dyDescent="0.25">
      <c r="A10" s="66" t="s">
        <v>34</v>
      </c>
      <c r="B10" s="66">
        <v>102100</v>
      </c>
      <c r="C10" s="66"/>
      <c r="D10" s="66"/>
      <c r="E10" s="5"/>
      <c r="F10" s="42"/>
      <c r="G10" s="42"/>
    </row>
    <row r="11" spans="1:7" x14ac:dyDescent="0.25">
      <c r="A11" s="66" t="s">
        <v>76</v>
      </c>
      <c r="B11" s="66">
        <v>103400</v>
      </c>
      <c r="C11" s="66"/>
      <c r="D11" s="66"/>
      <c r="E11" s="5"/>
      <c r="F11" s="42"/>
      <c r="G11" s="42"/>
    </row>
    <row r="12" spans="1:7" x14ac:dyDescent="0.25">
      <c r="A12" s="66"/>
      <c r="B12" s="66"/>
      <c r="C12" s="66"/>
      <c r="D12" s="66"/>
      <c r="E12" s="5"/>
      <c r="F12" s="42"/>
      <c r="G12" s="42"/>
    </row>
    <row r="13" spans="1:7" x14ac:dyDescent="0.25">
      <c r="A13" s="67"/>
      <c r="B13" s="67"/>
      <c r="C13" s="67"/>
      <c r="D13" s="66"/>
      <c r="E13" s="5"/>
      <c r="F13" s="42"/>
      <c r="G13" s="42"/>
    </row>
    <row r="14" spans="1:7" x14ac:dyDescent="0.25">
      <c r="A14" s="67" t="s">
        <v>38</v>
      </c>
      <c r="B14" s="68" t="s">
        <v>45</v>
      </c>
      <c r="C14" s="68" t="s">
        <v>54</v>
      </c>
      <c r="D14" s="69"/>
      <c r="E14" s="5"/>
      <c r="F14" s="42"/>
      <c r="G14" s="42"/>
    </row>
    <row r="15" spans="1:7" x14ac:dyDescent="0.25">
      <c r="A15" s="67" t="s">
        <v>30</v>
      </c>
      <c r="B15" s="70">
        <f>20996500/1000000</f>
        <v>20.996500000000001</v>
      </c>
      <c r="C15" s="70">
        <f>6705200/1000000</f>
        <v>6.7051999999999996</v>
      </c>
      <c r="D15" s="66"/>
      <c r="E15" s="5"/>
      <c r="F15" s="42"/>
      <c r="G15" s="42"/>
    </row>
    <row r="16" spans="1:7" x14ac:dyDescent="0.25">
      <c r="A16" s="67" t="s">
        <v>31</v>
      </c>
      <c r="B16" s="70">
        <f>22519400/1000000</f>
        <v>22.519400000000001</v>
      </c>
      <c r="C16" s="70">
        <f>6925300/1000000</f>
        <v>6.9253</v>
      </c>
      <c r="D16" s="66"/>
      <c r="E16" s="5"/>
      <c r="F16" s="42"/>
      <c r="G16" s="42"/>
    </row>
    <row r="17" spans="1:7" x14ac:dyDescent="0.25">
      <c r="A17" s="67" t="s">
        <v>32</v>
      </c>
      <c r="B17" s="70">
        <f>23028900/1000000</f>
        <v>23.0289</v>
      </c>
      <c r="C17" s="70">
        <f>4951300/1000000</f>
        <v>4.9512999999999998</v>
      </c>
      <c r="D17" s="66"/>
      <c r="E17" s="5"/>
      <c r="F17" s="42"/>
      <c r="G17" s="42"/>
    </row>
    <row r="18" spans="1:7" x14ac:dyDescent="0.25">
      <c r="A18" s="67" t="s">
        <v>33</v>
      </c>
      <c r="B18" s="70">
        <f>22974000/1000000</f>
        <v>22.974</v>
      </c>
      <c r="C18" s="70">
        <f>4167200/1000000</f>
        <v>4.1672000000000002</v>
      </c>
      <c r="D18" s="66"/>
      <c r="E18" s="5"/>
    </row>
    <row r="19" spans="1:7" x14ac:dyDescent="0.25">
      <c r="A19" s="67" t="s">
        <v>34</v>
      </c>
      <c r="B19" s="70">
        <f>22135100/1000000</f>
        <v>22.135100000000001</v>
      </c>
      <c r="C19" s="70">
        <f>3554400/1000000</f>
        <v>3.5543999999999998</v>
      </c>
      <c r="D19" s="66"/>
      <c r="E19" s="5"/>
    </row>
    <row r="20" spans="1:7" x14ac:dyDescent="0.25">
      <c r="A20" s="67" t="s">
        <v>76</v>
      </c>
      <c r="B20" s="70">
        <f>21713400/1000000</f>
        <v>21.7134</v>
      </c>
      <c r="C20" s="70">
        <f>3108900/1000000</f>
        <v>3.1089000000000002</v>
      </c>
      <c r="D20" s="66"/>
      <c r="E20" s="5"/>
    </row>
    <row r="21" spans="1:7" x14ac:dyDescent="0.25">
      <c r="A21" s="67"/>
      <c r="B21" s="67"/>
      <c r="C21" s="67"/>
      <c r="D21" s="66"/>
      <c r="E21" s="5"/>
    </row>
    <row r="22" spans="1:7" x14ac:dyDescent="0.25">
      <c r="A22" s="66"/>
      <c r="B22" s="66"/>
      <c r="C22" s="66"/>
      <c r="D22" s="66"/>
      <c r="E22" s="46"/>
    </row>
    <row r="23" spans="1:7" x14ac:dyDescent="0.25">
      <c r="A23" s="66" t="s">
        <v>38</v>
      </c>
      <c r="B23" s="66" t="s">
        <v>77</v>
      </c>
      <c r="C23" s="66"/>
      <c r="D23" s="66"/>
      <c r="E23" s="46"/>
    </row>
    <row r="24" spans="1:7" x14ac:dyDescent="0.25">
      <c r="A24" s="66" t="s">
        <v>30</v>
      </c>
      <c r="B24" s="71">
        <f t="shared" ref="B24:B29" si="0">B6</f>
        <v>136800</v>
      </c>
      <c r="C24" s="66"/>
      <c r="D24" s="66"/>
      <c r="E24" s="46"/>
    </row>
    <row r="25" spans="1:7" x14ac:dyDescent="0.25">
      <c r="A25" s="66" t="s">
        <v>31</v>
      </c>
      <c r="B25" s="71">
        <f t="shared" si="0"/>
        <v>108300</v>
      </c>
      <c r="C25" s="66"/>
      <c r="D25" s="66"/>
      <c r="E25" s="46"/>
    </row>
    <row r="26" spans="1:7" x14ac:dyDescent="0.25">
      <c r="A26" s="66" t="s">
        <v>32</v>
      </c>
      <c r="B26" s="71">
        <f t="shared" si="0"/>
        <v>107300</v>
      </c>
      <c r="C26" s="66"/>
      <c r="D26" s="66"/>
      <c r="E26" s="46"/>
    </row>
    <row r="27" spans="1:7" x14ac:dyDescent="0.25">
      <c r="A27" s="66" t="s">
        <v>33</v>
      </c>
      <c r="B27" s="71">
        <f t="shared" si="0"/>
        <v>127700</v>
      </c>
      <c r="C27" s="66"/>
      <c r="D27" s="66"/>
      <c r="E27" s="46"/>
    </row>
    <row r="28" spans="1:7" x14ac:dyDescent="0.25">
      <c r="A28" s="66" t="s">
        <v>34</v>
      </c>
      <c r="B28" s="71">
        <f t="shared" si="0"/>
        <v>102100</v>
      </c>
      <c r="C28" s="66"/>
      <c r="D28" s="66"/>
      <c r="E28" s="46"/>
    </row>
    <row r="29" spans="1:7" x14ac:dyDescent="0.25">
      <c r="A29" s="66" t="s">
        <v>76</v>
      </c>
      <c r="B29" s="71">
        <f t="shared" si="0"/>
        <v>103400</v>
      </c>
      <c r="C29" s="66"/>
      <c r="D29" s="66"/>
      <c r="E29" s="46"/>
    </row>
    <row r="30" spans="1:7" x14ac:dyDescent="0.25">
      <c r="A30" s="66"/>
      <c r="B30" s="66"/>
      <c r="C30" s="66"/>
      <c r="D30" s="66"/>
      <c r="E30" s="46"/>
    </row>
    <row r="31" spans="1:7" x14ac:dyDescent="0.25">
      <c r="A31" s="66"/>
      <c r="B31" s="66"/>
      <c r="C31" s="66"/>
      <c r="D31" s="66"/>
      <c r="E31" s="46"/>
    </row>
    <row r="32" spans="1:7" x14ac:dyDescent="0.25">
      <c r="A32" s="66"/>
      <c r="B32" s="66"/>
      <c r="C32" s="66"/>
      <c r="D32" s="66"/>
      <c r="E32" s="46"/>
    </row>
    <row r="33" spans="1:4" x14ac:dyDescent="0.25">
      <c r="A33" s="66"/>
      <c r="B33" s="66"/>
      <c r="C33" s="66"/>
      <c r="D33" s="66"/>
    </row>
  </sheetData>
  <pageMargins left="0.83" right="0.59" top="0.75" bottom="0.75" header="0.3" footer="0.3"/>
  <pageSetup orientation="portrait" horizontalDpi="200" verticalDpi="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K29"/>
  <sheetViews>
    <sheetView showGridLines="0" zoomScaleNormal="100" workbookViewId="0">
      <selection activeCell="I7" sqref="I7"/>
    </sheetView>
  </sheetViews>
  <sheetFormatPr baseColWidth="10" defaultRowHeight="15" x14ac:dyDescent="0.25"/>
  <cols>
    <col min="1" max="1" width="30" customWidth="1"/>
    <col min="2" max="7" width="13.140625" customWidth="1"/>
    <col min="8" max="8" width="16.42578125" customWidth="1"/>
    <col min="9" max="9" width="13.140625" customWidth="1"/>
    <col min="10" max="11" width="10" customWidth="1"/>
    <col min="12" max="12" width="13.42578125" bestFit="1" customWidth="1"/>
    <col min="257" max="257" width="27.140625" customWidth="1"/>
    <col min="258" max="258" width="11.85546875" customWidth="1"/>
    <col min="259" max="259" width="12" customWidth="1"/>
    <col min="260" max="260" width="11.85546875" customWidth="1"/>
    <col min="261" max="261" width="12" customWidth="1"/>
    <col min="262" max="263" width="11" customWidth="1"/>
    <col min="264" max="264" width="10.42578125" customWidth="1"/>
    <col min="265" max="265" width="11" customWidth="1"/>
    <col min="266" max="267" width="10" customWidth="1"/>
    <col min="268" max="268" width="13.42578125" bestFit="1" customWidth="1"/>
    <col min="513" max="513" width="27.140625" customWidth="1"/>
    <col min="514" max="514" width="11.85546875" customWidth="1"/>
    <col min="515" max="515" width="12" customWidth="1"/>
    <col min="516" max="516" width="11.85546875" customWidth="1"/>
    <col min="517" max="517" width="12" customWidth="1"/>
    <col min="518" max="519" width="11" customWidth="1"/>
    <col min="520" max="520" width="10.42578125" customWidth="1"/>
    <col min="521" max="521" width="11" customWidth="1"/>
    <col min="522" max="523" width="10" customWidth="1"/>
    <col min="524" max="524" width="13.42578125" bestFit="1" customWidth="1"/>
    <col min="769" max="769" width="27.140625" customWidth="1"/>
    <col min="770" max="770" width="11.85546875" customWidth="1"/>
    <col min="771" max="771" width="12" customWidth="1"/>
    <col min="772" max="772" width="11.85546875" customWidth="1"/>
    <col min="773" max="773" width="12" customWidth="1"/>
    <col min="774" max="775" width="11" customWidth="1"/>
    <col min="776" max="776" width="10.42578125" customWidth="1"/>
    <col min="777" max="777" width="11" customWidth="1"/>
    <col min="778" max="779" width="10" customWidth="1"/>
    <col min="780" max="780" width="13.42578125" bestFit="1" customWidth="1"/>
    <col min="1025" max="1025" width="27.140625" customWidth="1"/>
    <col min="1026" max="1026" width="11.85546875" customWidth="1"/>
    <col min="1027" max="1027" width="12" customWidth="1"/>
    <col min="1028" max="1028" width="11.85546875" customWidth="1"/>
    <col min="1029" max="1029" width="12" customWidth="1"/>
    <col min="1030" max="1031" width="11" customWidth="1"/>
    <col min="1032" max="1032" width="10.42578125" customWidth="1"/>
    <col min="1033" max="1033" width="11" customWidth="1"/>
    <col min="1034" max="1035" width="10" customWidth="1"/>
    <col min="1036" max="1036" width="13.42578125" bestFit="1" customWidth="1"/>
    <col min="1281" max="1281" width="27.140625" customWidth="1"/>
    <col min="1282" max="1282" width="11.85546875" customWidth="1"/>
    <col min="1283" max="1283" width="12" customWidth="1"/>
    <col min="1284" max="1284" width="11.85546875" customWidth="1"/>
    <col min="1285" max="1285" width="12" customWidth="1"/>
    <col min="1286" max="1287" width="11" customWidth="1"/>
    <col min="1288" max="1288" width="10.42578125" customWidth="1"/>
    <col min="1289" max="1289" width="11" customWidth="1"/>
    <col min="1290" max="1291" width="10" customWidth="1"/>
    <col min="1292" max="1292" width="13.42578125" bestFit="1" customWidth="1"/>
    <col min="1537" max="1537" width="27.140625" customWidth="1"/>
    <col min="1538" max="1538" width="11.85546875" customWidth="1"/>
    <col min="1539" max="1539" width="12" customWidth="1"/>
    <col min="1540" max="1540" width="11.85546875" customWidth="1"/>
    <col min="1541" max="1541" width="12" customWidth="1"/>
    <col min="1542" max="1543" width="11" customWidth="1"/>
    <col min="1544" max="1544" width="10.42578125" customWidth="1"/>
    <col min="1545" max="1545" width="11" customWidth="1"/>
    <col min="1546" max="1547" width="10" customWidth="1"/>
    <col min="1548" max="1548" width="13.42578125" bestFit="1" customWidth="1"/>
    <col min="1793" max="1793" width="27.140625" customWidth="1"/>
    <col min="1794" max="1794" width="11.85546875" customWidth="1"/>
    <col min="1795" max="1795" width="12" customWidth="1"/>
    <col min="1796" max="1796" width="11.85546875" customWidth="1"/>
    <col min="1797" max="1797" width="12" customWidth="1"/>
    <col min="1798" max="1799" width="11" customWidth="1"/>
    <col min="1800" max="1800" width="10.42578125" customWidth="1"/>
    <col min="1801" max="1801" width="11" customWidth="1"/>
    <col min="1802" max="1803" width="10" customWidth="1"/>
    <col min="1804" max="1804" width="13.42578125" bestFit="1" customWidth="1"/>
    <col min="2049" max="2049" width="27.140625" customWidth="1"/>
    <col min="2050" max="2050" width="11.85546875" customWidth="1"/>
    <col min="2051" max="2051" width="12" customWidth="1"/>
    <col min="2052" max="2052" width="11.85546875" customWidth="1"/>
    <col min="2053" max="2053" width="12" customWidth="1"/>
    <col min="2054" max="2055" width="11" customWidth="1"/>
    <col min="2056" max="2056" width="10.42578125" customWidth="1"/>
    <col min="2057" max="2057" width="11" customWidth="1"/>
    <col min="2058" max="2059" width="10" customWidth="1"/>
    <col min="2060" max="2060" width="13.42578125" bestFit="1" customWidth="1"/>
    <col min="2305" max="2305" width="27.140625" customWidth="1"/>
    <col min="2306" max="2306" width="11.85546875" customWidth="1"/>
    <col min="2307" max="2307" width="12" customWidth="1"/>
    <col min="2308" max="2308" width="11.85546875" customWidth="1"/>
    <col min="2309" max="2309" width="12" customWidth="1"/>
    <col min="2310" max="2311" width="11" customWidth="1"/>
    <col min="2312" max="2312" width="10.42578125" customWidth="1"/>
    <col min="2313" max="2313" width="11" customWidth="1"/>
    <col min="2314" max="2315" width="10" customWidth="1"/>
    <col min="2316" max="2316" width="13.42578125" bestFit="1" customWidth="1"/>
    <col min="2561" max="2561" width="27.140625" customWidth="1"/>
    <col min="2562" max="2562" width="11.85546875" customWidth="1"/>
    <col min="2563" max="2563" width="12" customWidth="1"/>
    <col min="2564" max="2564" width="11.85546875" customWidth="1"/>
    <col min="2565" max="2565" width="12" customWidth="1"/>
    <col min="2566" max="2567" width="11" customWidth="1"/>
    <col min="2568" max="2568" width="10.42578125" customWidth="1"/>
    <col min="2569" max="2569" width="11" customWidth="1"/>
    <col min="2570" max="2571" width="10" customWidth="1"/>
    <col min="2572" max="2572" width="13.42578125" bestFit="1" customWidth="1"/>
    <col min="2817" max="2817" width="27.140625" customWidth="1"/>
    <col min="2818" max="2818" width="11.85546875" customWidth="1"/>
    <col min="2819" max="2819" width="12" customWidth="1"/>
    <col min="2820" max="2820" width="11.85546875" customWidth="1"/>
    <col min="2821" max="2821" width="12" customWidth="1"/>
    <col min="2822" max="2823" width="11" customWidth="1"/>
    <col min="2824" max="2824" width="10.42578125" customWidth="1"/>
    <col min="2825" max="2825" width="11" customWidth="1"/>
    <col min="2826" max="2827" width="10" customWidth="1"/>
    <col min="2828" max="2828" width="13.42578125" bestFit="1" customWidth="1"/>
    <col min="3073" max="3073" width="27.140625" customWidth="1"/>
    <col min="3074" max="3074" width="11.85546875" customWidth="1"/>
    <col min="3075" max="3075" width="12" customWidth="1"/>
    <col min="3076" max="3076" width="11.85546875" customWidth="1"/>
    <col min="3077" max="3077" width="12" customWidth="1"/>
    <col min="3078" max="3079" width="11" customWidth="1"/>
    <col min="3080" max="3080" width="10.42578125" customWidth="1"/>
    <col min="3081" max="3081" width="11" customWidth="1"/>
    <col min="3082" max="3083" width="10" customWidth="1"/>
    <col min="3084" max="3084" width="13.42578125" bestFit="1" customWidth="1"/>
    <col min="3329" max="3329" width="27.140625" customWidth="1"/>
    <col min="3330" max="3330" width="11.85546875" customWidth="1"/>
    <col min="3331" max="3331" width="12" customWidth="1"/>
    <col min="3332" max="3332" width="11.85546875" customWidth="1"/>
    <col min="3333" max="3333" width="12" customWidth="1"/>
    <col min="3334" max="3335" width="11" customWidth="1"/>
    <col min="3336" max="3336" width="10.42578125" customWidth="1"/>
    <col min="3337" max="3337" width="11" customWidth="1"/>
    <col min="3338" max="3339" width="10" customWidth="1"/>
    <col min="3340" max="3340" width="13.42578125" bestFit="1" customWidth="1"/>
    <col min="3585" max="3585" width="27.140625" customWidth="1"/>
    <col min="3586" max="3586" width="11.85546875" customWidth="1"/>
    <col min="3587" max="3587" width="12" customWidth="1"/>
    <col min="3588" max="3588" width="11.85546875" customWidth="1"/>
    <col min="3589" max="3589" width="12" customWidth="1"/>
    <col min="3590" max="3591" width="11" customWidth="1"/>
    <col min="3592" max="3592" width="10.42578125" customWidth="1"/>
    <col min="3593" max="3593" width="11" customWidth="1"/>
    <col min="3594" max="3595" width="10" customWidth="1"/>
    <col min="3596" max="3596" width="13.42578125" bestFit="1" customWidth="1"/>
    <col min="3841" max="3841" width="27.140625" customWidth="1"/>
    <col min="3842" max="3842" width="11.85546875" customWidth="1"/>
    <col min="3843" max="3843" width="12" customWidth="1"/>
    <col min="3844" max="3844" width="11.85546875" customWidth="1"/>
    <col min="3845" max="3845" width="12" customWidth="1"/>
    <col min="3846" max="3847" width="11" customWidth="1"/>
    <col min="3848" max="3848" width="10.42578125" customWidth="1"/>
    <col min="3849" max="3849" width="11" customWidth="1"/>
    <col min="3850" max="3851" width="10" customWidth="1"/>
    <col min="3852" max="3852" width="13.42578125" bestFit="1" customWidth="1"/>
    <col min="4097" max="4097" width="27.140625" customWidth="1"/>
    <col min="4098" max="4098" width="11.85546875" customWidth="1"/>
    <col min="4099" max="4099" width="12" customWidth="1"/>
    <col min="4100" max="4100" width="11.85546875" customWidth="1"/>
    <col min="4101" max="4101" width="12" customWidth="1"/>
    <col min="4102" max="4103" width="11" customWidth="1"/>
    <col min="4104" max="4104" width="10.42578125" customWidth="1"/>
    <col min="4105" max="4105" width="11" customWidth="1"/>
    <col min="4106" max="4107" width="10" customWidth="1"/>
    <col min="4108" max="4108" width="13.42578125" bestFit="1" customWidth="1"/>
    <col min="4353" max="4353" width="27.140625" customWidth="1"/>
    <col min="4354" max="4354" width="11.85546875" customWidth="1"/>
    <col min="4355" max="4355" width="12" customWidth="1"/>
    <col min="4356" max="4356" width="11.85546875" customWidth="1"/>
    <col min="4357" max="4357" width="12" customWidth="1"/>
    <col min="4358" max="4359" width="11" customWidth="1"/>
    <col min="4360" max="4360" width="10.42578125" customWidth="1"/>
    <col min="4361" max="4361" width="11" customWidth="1"/>
    <col min="4362" max="4363" width="10" customWidth="1"/>
    <col min="4364" max="4364" width="13.42578125" bestFit="1" customWidth="1"/>
    <col min="4609" max="4609" width="27.140625" customWidth="1"/>
    <col min="4610" max="4610" width="11.85546875" customWidth="1"/>
    <col min="4611" max="4611" width="12" customWidth="1"/>
    <col min="4612" max="4612" width="11.85546875" customWidth="1"/>
    <col min="4613" max="4613" width="12" customWidth="1"/>
    <col min="4614" max="4615" width="11" customWidth="1"/>
    <col min="4616" max="4616" width="10.42578125" customWidth="1"/>
    <col min="4617" max="4617" width="11" customWidth="1"/>
    <col min="4618" max="4619" width="10" customWidth="1"/>
    <col min="4620" max="4620" width="13.42578125" bestFit="1" customWidth="1"/>
    <col min="4865" max="4865" width="27.140625" customWidth="1"/>
    <col min="4866" max="4866" width="11.85546875" customWidth="1"/>
    <col min="4867" max="4867" width="12" customWidth="1"/>
    <col min="4868" max="4868" width="11.85546875" customWidth="1"/>
    <col min="4869" max="4869" width="12" customWidth="1"/>
    <col min="4870" max="4871" width="11" customWidth="1"/>
    <col min="4872" max="4872" width="10.42578125" customWidth="1"/>
    <col min="4873" max="4873" width="11" customWidth="1"/>
    <col min="4874" max="4875" width="10" customWidth="1"/>
    <col min="4876" max="4876" width="13.42578125" bestFit="1" customWidth="1"/>
    <col min="5121" max="5121" width="27.140625" customWidth="1"/>
    <col min="5122" max="5122" width="11.85546875" customWidth="1"/>
    <col min="5123" max="5123" width="12" customWidth="1"/>
    <col min="5124" max="5124" width="11.85546875" customWidth="1"/>
    <col min="5125" max="5125" width="12" customWidth="1"/>
    <col min="5126" max="5127" width="11" customWidth="1"/>
    <col min="5128" max="5128" width="10.42578125" customWidth="1"/>
    <col min="5129" max="5129" width="11" customWidth="1"/>
    <col min="5130" max="5131" width="10" customWidth="1"/>
    <col min="5132" max="5132" width="13.42578125" bestFit="1" customWidth="1"/>
    <col min="5377" max="5377" width="27.140625" customWidth="1"/>
    <col min="5378" max="5378" width="11.85546875" customWidth="1"/>
    <col min="5379" max="5379" width="12" customWidth="1"/>
    <col min="5380" max="5380" width="11.85546875" customWidth="1"/>
    <col min="5381" max="5381" width="12" customWidth="1"/>
    <col min="5382" max="5383" width="11" customWidth="1"/>
    <col min="5384" max="5384" width="10.42578125" customWidth="1"/>
    <col min="5385" max="5385" width="11" customWidth="1"/>
    <col min="5386" max="5387" width="10" customWidth="1"/>
    <col min="5388" max="5388" width="13.42578125" bestFit="1" customWidth="1"/>
    <col min="5633" max="5633" width="27.140625" customWidth="1"/>
    <col min="5634" max="5634" width="11.85546875" customWidth="1"/>
    <col min="5635" max="5635" width="12" customWidth="1"/>
    <col min="5636" max="5636" width="11.85546875" customWidth="1"/>
    <col min="5637" max="5637" width="12" customWidth="1"/>
    <col min="5638" max="5639" width="11" customWidth="1"/>
    <col min="5640" max="5640" width="10.42578125" customWidth="1"/>
    <col min="5641" max="5641" width="11" customWidth="1"/>
    <col min="5642" max="5643" width="10" customWidth="1"/>
    <col min="5644" max="5644" width="13.42578125" bestFit="1" customWidth="1"/>
    <col min="5889" max="5889" width="27.140625" customWidth="1"/>
    <col min="5890" max="5890" width="11.85546875" customWidth="1"/>
    <col min="5891" max="5891" width="12" customWidth="1"/>
    <col min="5892" max="5892" width="11.85546875" customWidth="1"/>
    <col min="5893" max="5893" width="12" customWidth="1"/>
    <col min="5894" max="5895" width="11" customWidth="1"/>
    <col min="5896" max="5896" width="10.42578125" customWidth="1"/>
    <col min="5897" max="5897" width="11" customWidth="1"/>
    <col min="5898" max="5899" width="10" customWidth="1"/>
    <col min="5900" max="5900" width="13.42578125" bestFit="1" customWidth="1"/>
    <col min="6145" max="6145" width="27.140625" customWidth="1"/>
    <col min="6146" max="6146" width="11.85546875" customWidth="1"/>
    <col min="6147" max="6147" width="12" customWidth="1"/>
    <col min="6148" max="6148" width="11.85546875" customWidth="1"/>
    <col min="6149" max="6149" width="12" customWidth="1"/>
    <col min="6150" max="6151" width="11" customWidth="1"/>
    <col min="6152" max="6152" width="10.42578125" customWidth="1"/>
    <col min="6153" max="6153" width="11" customWidth="1"/>
    <col min="6154" max="6155" width="10" customWidth="1"/>
    <col min="6156" max="6156" width="13.42578125" bestFit="1" customWidth="1"/>
    <col min="6401" max="6401" width="27.140625" customWidth="1"/>
    <col min="6402" max="6402" width="11.85546875" customWidth="1"/>
    <col min="6403" max="6403" width="12" customWidth="1"/>
    <col min="6404" max="6404" width="11.85546875" customWidth="1"/>
    <col min="6405" max="6405" width="12" customWidth="1"/>
    <col min="6406" max="6407" width="11" customWidth="1"/>
    <col min="6408" max="6408" width="10.42578125" customWidth="1"/>
    <col min="6409" max="6409" width="11" customWidth="1"/>
    <col min="6410" max="6411" width="10" customWidth="1"/>
    <col min="6412" max="6412" width="13.42578125" bestFit="1" customWidth="1"/>
    <col min="6657" max="6657" width="27.140625" customWidth="1"/>
    <col min="6658" max="6658" width="11.85546875" customWidth="1"/>
    <col min="6659" max="6659" width="12" customWidth="1"/>
    <col min="6660" max="6660" width="11.85546875" customWidth="1"/>
    <col min="6661" max="6661" width="12" customWidth="1"/>
    <col min="6662" max="6663" width="11" customWidth="1"/>
    <col min="6664" max="6664" width="10.42578125" customWidth="1"/>
    <col min="6665" max="6665" width="11" customWidth="1"/>
    <col min="6666" max="6667" width="10" customWidth="1"/>
    <col min="6668" max="6668" width="13.42578125" bestFit="1" customWidth="1"/>
    <col min="6913" max="6913" width="27.140625" customWidth="1"/>
    <col min="6914" max="6914" width="11.85546875" customWidth="1"/>
    <col min="6915" max="6915" width="12" customWidth="1"/>
    <col min="6916" max="6916" width="11.85546875" customWidth="1"/>
    <col min="6917" max="6917" width="12" customWidth="1"/>
    <col min="6918" max="6919" width="11" customWidth="1"/>
    <col min="6920" max="6920" width="10.42578125" customWidth="1"/>
    <col min="6921" max="6921" width="11" customWidth="1"/>
    <col min="6922" max="6923" width="10" customWidth="1"/>
    <col min="6924" max="6924" width="13.42578125" bestFit="1" customWidth="1"/>
    <col min="7169" max="7169" width="27.140625" customWidth="1"/>
    <col min="7170" max="7170" width="11.85546875" customWidth="1"/>
    <col min="7171" max="7171" width="12" customWidth="1"/>
    <col min="7172" max="7172" width="11.85546875" customWidth="1"/>
    <col min="7173" max="7173" width="12" customWidth="1"/>
    <col min="7174" max="7175" width="11" customWidth="1"/>
    <col min="7176" max="7176" width="10.42578125" customWidth="1"/>
    <col min="7177" max="7177" width="11" customWidth="1"/>
    <col min="7178" max="7179" width="10" customWidth="1"/>
    <col min="7180" max="7180" width="13.42578125" bestFit="1" customWidth="1"/>
    <col min="7425" max="7425" width="27.140625" customWidth="1"/>
    <col min="7426" max="7426" width="11.85546875" customWidth="1"/>
    <col min="7427" max="7427" width="12" customWidth="1"/>
    <col min="7428" max="7428" width="11.85546875" customWidth="1"/>
    <col min="7429" max="7429" width="12" customWidth="1"/>
    <col min="7430" max="7431" width="11" customWidth="1"/>
    <col min="7432" max="7432" width="10.42578125" customWidth="1"/>
    <col min="7433" max="7433" width="11" customWidth="1"/>
    <col min="7434" max="7435" width="10" customWidth="1"/>
    <col min="7436" max="7436" width="13.42578125" bestFit="1" customWidth="1"/>
    <col min="7681" max="7681" width="27.140625" customWidth="1"/>
    <col min="7682" max="7682" width="11.85546875" customWidth="1"/>
    <col min="7683" max="7683" width="12" customWidth="1"/>
    <col min="7684" max="7684" width="11.85546875" customWidth="1"/>
    <col min="7685" max="7685" width="12" customWidth="1"/>
    <col min="7686" max="7687" width="11" customWidth="1"/>
    <col min="7688" max="7688" width="10.42578125" customWidth="1"/>
    <col min="7689" max="7689" width="11" customWidth="1"/>
    <col min="7690" max="7691" width="10" customWidth="1"/>
    <col min="7692" max="7692" width="13.42578125" bestFit="1" customWidth="1"/>
    <col min="7937" max="7937" width="27.140625" customWidth="1"/>
    <col min="7938" max="7938" width="11.85546875" customWidth="1"/>
    <col min="7939" max="7939" width="12" customWidth="1"/>
    <col min="7940" max="7940" width="11.85546875" customWidth="1"/>
    <col min="7941" max="7941" width="12" customWidth="1"/>
    <col min="7942" max="7943" width="11" customWidth="1"/>
    <col min="7944" max="7944" width="10.42578125" customWidth="1"/>
    <col min="7945" max="7945" width="11" customWidth="1"/>
    <col min="7946" max="7947" width="10" customWidth="1"/>
    <col min="7948" max="7948" width="13.42578125" bestFit="1" customWidth="1"/>
    <col min="8193" max="8193" width="27.140625" customWidth="1"/>
    <col min="8194" max="8194" width="11.85546875" customWidth="1"/>
    <col min="8195" max="8195" width="12" customWidth="1"/>
    <col min="8196" max="8196" width="11.85546875" customWidth="1"/>
    <col min="8197" max="8197" width="12" customWidth="1"/>
    <col min="8198" max="8199" width="11" customWidth="1"/>
    <col min="8200" max="8200" width="10.42578125" customWidth="1"/>
    <col min="8201" max="8201" width="11" customWidth="1"/>
    <col min="8202" max="8203" width="10" customWidth="1"/>
    <col min="8204" max="8204" width="13.42578125" bestFit="1" customWidth="1"/>
    <col min="8449" max="8449" width="27.140625" customWidth="1"/>
    <col min="8450" max="8450" width="11.85546875" customWidth="1"/>
    <col min="8451" max="8451" width="12" customWidth="1"/>
    <col min="8452" max="8452" width="11.85546875" customWidth="1"/>
    <col min="8453" max="8453" width="12" customWidth="1"/>
    <col min="8454" max="8455" width="11" customWidth="1"/>
    <col min="8456" max="8456" width="10.42578125" customWidth="1"/>
    <col min="8457" max="8457" width="11" customWidth="1"/>
    <col min="8458" max="8459" width="10" customWidth="1"/>
    <col min="8460" max="8460" width="13.42578125" bestFit="1" customWidth="1"/>
    <col min="8705" max="8705" width="27.140625" customWidth="1"/>
    <col min="8706" max="8706" width="11.85546875" customWidth="1"/>
    <col min="8707" max="8707" width="12" customWidth="1"/>
    <col min="8708" max="8708" width="11.85546875" customWidth="1"/>
    <col min="8709" max="8709" width="12" customWidth="1"/>
    <col min="8710" max="8711" width="11" customWidth="1"/>
    <col min="8712" max="8712" width="10.42578125" customWidth="1"/>
    <col min="8713" max="8713" width="11" customWidth="1"/>
    <col min="8714" max="8715" width="10" customWidth="1"/>
    <col min="8716" max="8716" width="13.42578125" bestFit="1" customWidth="1"/>
    <col min="8961" max="8961" width="27.140625" customWidth="1"/>
    <col min="8962" max="8962" width="11.85546875" customWidth="1"/>
    <col min="8963" max="8963" width="12" customWidth="1"/>
    <col min="8964" max="8964" width="11.85546875" customWidth="1"/>
    <col min="8965" max="8965" width="12" customWidth="1"/>
    <col min="8966" max="8967" width="11" customWidth="1"/>
    <col min="8968" max="8968" width="10.42578125" customWidth="1"/>
    <col min="8969" max="8969" width="11" customWidth="1"/>
    <col min="8970" max="8971" width="10" customWidth="1"/>
    <col min="8972" max="8972" width="13.42578125" bestFit="1" customWidth="1"/>
    <col min="9217" max="9217" width="27.140625" customWidth="1"/>
    <col min="9218" max="9218" width="11.85546875" customWidth="1"/>
    <col min="9219" max="9219" width="12" customWidth="1"/>
    <col min="9220" max="9220" width="11.85546875" customWidth="1"/>
    <col min="9221" max="9221" width="12" customWidth="1"/>
    <col min="9222" max="9223" width="11" customWidth="1"/>
    <col min="9224" max="9224" width="10.42578125" customWidth="1"/>
    <col min="9225" max="9225" width="11" customWidth="1"/>
    <col min="9226" max="9227" width="10" customWidth="1"/>
    <col min="9228" max="9228" width="13.42578125" bestFit="1" customWidth="1"/>
    <col min="9473" max="9473" width="27.140625" customWidth="1"/>
    <col min="9474" max="9474" width="11.85546875" customWidth="1"/>
    <col min="9475" max="9475" width="12" customWidth="1"/>
    <col min="9476" max="9476" width="11.85546875" customWidth="1"/>
    <col min="9477" max="9477" width="12" customWidth="1"/>
    <col min="9478" max="9479" width="11" customWidth="1"/>
    <col min="9480" max="9480" width="10.42578125" customWidth="1"/>
    <col min="9481" max="9481" width="11" customWidth="1"/>
    <col min="9482" max="9483" width="10" customWidth="1"/>
    <col min="9484" max="9484" width="13.42578125" bestFit="1" customWidth="1"/>
    <col min="9729" max="9729" width="27.140625" customWidth="1"/>
    <col min="9730" max="9730" width="11.85546875" customWidth="1"/>
    <col min="9731" max="9731" width="12" customWidth="1"/>
    <col min="9732" max="9732" width="11.85546875" customWidth="1"/>
    <col min="9733" max="9733" width="12" customWidth="1"/>
    <col min="9734" max="9735" width="11" customWidth="1"/>
    <col min="9736" max="9736" width="10.42578125" customWidth="1"/>
    <col min="9737" max="9737" width="11" customWidth="1"/>
    <col min="9738" max="9739" width="10" customWidth="1"/>
    <col min="9740" max="9740" width="13.42578125" bestFit="1" customWidth="1"/>
    <col min="9985" max="9985" width="27.140625" customWidth="1"/>
    <col min="9986" max="9986" width="11.85546875" customWidth="1"/>
    <col min="9987" max="9987" width="12" customWidth="1"/>
    <col min="9988" max="9988" width="11.85546875" customWidth="1"/>
    <col min="9989" max="9989" width="12" customWidth="1"/>
    <col min="9990" max="9991" width="11" customWidth="1"/>
    <col min="9992" max="9992" width="10.42578125" customWidth="1"/>
    <col min="9993" max="9993" width="11" customWidth="1"/>
    <col min="9994" max="9995" width="10" customWidth="1"/>
    <col min="9996" max="9996" width="13.42578125" bestFit="1" customWidth="1"/>
    <col min="10241" max="10241" width="27.140625" customWidth="1"/>
    <col min="10242" max="10242" width="11.85546875" customWidth="1"/>
    <col min="10243" max="10243" width="12" customWidth="1"/>
    <col min="10244" max="10244" width="11.85546875" customWidth="1"/>
    <col min="10245" max="10245" width="12" customWidth="1"/>
    <col min="10246" max="10247" width="11" customWidth="1"/>
    <col min="10248" max="10248" width="10.42578125" customWidth="1"/>
    <col min="10249" max="10249" width="11" customWidth="1"/>
    <col min="10250" max="10251" width="10" customWidth="1"/>
    <col min="10252" max="10252" width="13.42578125" bestFit="1" customWidth="1"/>
    <col min="10497" max="10497" width="27.140625" customWidth="1"/>
    <col min="10498" max="10498" width="11.85546875" customWidth="1"/>
    <col min="10499" max="10499" width="12" customWidth="1"/>
    <col min="10500" max="10500" width="11.85546875" customWidth="1"/>
    <col min="10501" max="10501" width="12" customWidth="1"/>
    <col min="10502" max="10503" width="11" customWidth="1"/>
    <col min="10504" max="10504" width="10.42578125" customWidth="1"/>
    <col min="10505" max="10505" width="11" customWidth="1"/>
    <col min="10506" max="10507" width="10" customWidth="1"/>
    <col min="10508" max="10508" width="13.42578125" bestFit="1" customWidth="1"/>
    <col min="10753" max="10753" width="27.140625" customWidth="1"/>
    <col min="10754" max="10754" width="11.85546875" customWidth="1"/>
    <col min="10755" max="10755" width="12" customWidth="1"/>
    <col min="10756" max="10756" width="11.85546875" customWidth="1"/>
    <col min="10757" max="10757" width="12" customWidth="1"/>
    <col min="10758" max="10759" width="11" customWidth="1"/>
    <col min="10760" max="10760" width="10.42578125" customWidth="1"/>
    <col min="10761" max="10761" width="11" customWidth="1"/>
    <col min="10762" max="10763" width="10" customWidth="1"/>
    <col min="10764" max="10764" width="13.42578125" bestFit="1" customWidth="1"/>
    <col min="11009" max="11009" width="27.140625" customWidth="1"/>
    <col min="11010" max="11010" width="11.85546875" customWidth="1"/>
    <col min="11011" max="11011" width="12" customWidth="1"/>
    <col min="11012" max="11012" width="11.85546875" customWidth="1"/>
    <col min="11013" max="11013" width="12" customWidth="1"/>
    <col min="11014" max="11015" width="11" customWidth="1"/>
    <col min="11016" max="11016" width="10.42578125" customWidth="1"/>
    <col min="11017" max="11017" width="11" customWidth="1"/>
    <col min="11018" max="11019" width="10" customWidth="1"/>
    <col min="11020" max="11020" width="13.42578125" bestFit="1" customWidth="1"/>
    <col min="11265" max="11265" width="27.140625" customWidth="1"/>
    <col min="11266" max="11266" width="11.85546875" customWidth="1"/>
    <col min="11267" max="11267" width="12" customWidth="1"/>
    <col min="11268" max="11268" width="11.85546875" customWidth="1"/>
    <col min="11269" max="11269" width="12" customWidth="1"/>
    <col min="11270" max="11271" width="11" customWidth="1"/>
    <col min="11272" max="11272" width="10.42578125" customWidth="1"/>
    <col min="11273" max="11273" width="11" customWidth="1"/>
    <col min="11274" max="11275" width="10" customWidth="1"/>
    <col min="11276" max="11276" width="13.42578125" bestFit="1" customWidth="1"/>
    <col min="11521" max="11521" width="27.140625" customWidth="1"/>
    <col min="11522" max="11522" width="11.85546875" customWidth="1"/>
    <col min="11523" max="11523" width="12" customWidth="1"/>
    <col min="11524" max="11524" width="11.85546875" customWidth="1"/>
    <col min="11525" max="11525" width="12" customWidth="1"/>
    <col min="11526" max="11527" width="11" customWidth="1"/>
    <col min="11528" max="11528" width="10.42578125" customWidth="1"/>
    <col min="11529" max="11529" width="11" customWidth="1"/>
    <col min="11530" max="11531" width="10" customWidth="1"/>
    <col min="11532" max="11532" width="13.42578125" bestFit="1" customWidth="1"/>
    <col min="11777" max="11777" width="27.140625" customWidth="1"/>
    <col min="11778" max="11778" width="11.85546875" customWidth="1"/>
    <col min="11779" max="11779" width="12" customWidth="1"/>
    <col min="11780" max="11780" width="11.85546875" customWidth="1"/>
    <col min="11781" max="11781" width="12" customWidth="1"/>
    <col min="11782" max="11783" width="11" customWidth="1"/>
    <col min="11784" max="11784" width="10.42578125" customWidth="1"/>
    <col min="11785" max="11785" width="11" customWidth="1"/>
    <col min="11786" max="11787" width="10" customWidth="1"/>
    <col min="11788" max="11788" width="13.42578125" bestFit="1" customWidth="1"/>
    <col min="12033" max="12033" width="27.140625" customWidth="1"/>
    <col min="12034" max="12034" width="11.85546875" customWidth="1"/>
    <col min="12035" max="12035" width="12" customWidth="1"/>
    <col min="12036" max="12036" width="11.85546875" customWidth="1"/>
    <col min="12037" max="12037" width="12" customWidth="1"/>
    <col min="12038" max="12039" width="11" customWidth="1"/>
    <col min="12040" max="12040" width="10.42578125" customWidth="1"/>
    <col min="12041" max="12041" width="11" customWidth="1"/>
    <col min="12042" max="12043" width="10" customWidth="1"/>
    <col min="12044" max="12044" width="13.42578125" bestFit="1" customWidth="1"/>
    <col min="12289" max="12289" width="27.140625" customWidth="1"/>
    <col min="12290" max="12290" width="11.85546875" customWidth="1"/>
    <col min="12291" max="12291" width="12" customWidth="1"/>
    <col min="12292" max="12292" width="11.85546875" customWidth="1"/>
    <col min="12293" max="12293" width="12" customWidth="1"/>
    <col min="12294" max="12295" width="11" customWidth="1"/>
    <col min="12296" max="12296" width="10.42578125" customWidth="1"/>
    <col min="12297" max="12297" width="11" customWidth="1"/>
    <col min="12298" max="12299" width="10" customWidth="1"/>
    <col min="12300" max="12300" width="13.42578125" bestFit="1" customWidth="1"/>
    <col min="12545" max="12545" width="27.140625" customWidth="1"/>
    <col min="12546" max="12546" width="11.85546875" customWidth="1"/>
    <col min="12547" max="12547" width="12" customWidth="1"/>
    <col min="12548" max="12548" width="11.85546875" customWidth="1"/>
    <col min="12549" max="12549" width="12" customWidth="1"/>
    <col min="12550" max="12551" width="11" customWidth="1"/>
    <col min="12552" max="12552" width="10.42578125" customWidth="1"/>
    <col min="12553" max="12553" width="11" customWidth="1"/>
    <col min="12554" max="12555" width="10" customWidth="1"/>
    <col min="12556" max="12556" width="13.42578125" bestFit="1" customWidth="1"/>
    <col min="12801" max="12801" width="27.140625" customWidth="1"/>
    <col min="12802" max="12802" width="11.85546875" customWidth="1"/>
    <col min="12803" max="12803" width="12" customWidth="1"/>
    <col min="12804" max="12804" width="11.85546875" customWidth="1"/>
    <col min="12805" max="12805" width="12" customWidth="1"/>
    <col min="12806" max="12807" width="11" customWidth="1"/>
    <col min="12808" max="12808" width="10.42578125" customWidth="1"/>
    <col min="12809" max="12809" width="11" customWidth="1"/>
    <col min="12810" max="12811" width="10" customWidth="1"/>
    <col min="12812" max="12812" width="13.42578125" bestFit="1" customWidth="1"/>
    <col min="13057" max="13057" width="27.140625" customWidth="1"/>
    <col min="13058" max="13058" width="11.85546875" customWidth="1"/>
    <col min="13059" max="13059" width="12" customWidth="1"/>
    <col min="13060" max="13060" width="11.85546875" customWidth="1"/>
    <col min="13061" max="13061" width="12" customWidth="1"/>
    <col min="13062" max="13063" width="11" customWidth="1"/>
    <col min="13064" max="13064" width="10.42578125" customWidth="1"/>
    <col min="13065" max="13065" width="11" customWidth="1"/>
    <col min="13066" max="13067" width="10" customWidth="1"/>
    <col min="13068" max="13068" width="13.42578125" bestFit="1" customWidth="1"/>
    <col min="13313" max="13313" width="27.140625" customWidth="1"/>
    <col min="13314" max="13314" width="11.85546875" customWidth="1"/>
    <col min="13315" max="13315" width="12" customWidth="1"/>
    <col min="13316" max="13316" width="11.85546875" customWidth="1"/>
    <col min="13317" max="13317" width="12" customWidth="1"/>
    <col min="13318" max="13319" width="11" customWidth="1"/>
    <col min="13320" max="13320" width="10.42578125" customWidth="1"/>
    <col min="13321" max="13321" width="11" customWidth="1"/>
    <col min="13322" max="13323" width="10" customWidth="1"/>
    <col min="13324" max="13324" width="13.42578125" bestFit="1" customWidth="1"/>
    <col min="13569" max="13569" width="27.140625" customWidth="1"/>
    <col min="13570" max="13570" width="11.85546875" customWidth="1"/>
    <col min="13571" max="13571" width="12" customWidth="1"/>
    <col min="13572" max="13572" width="11.85546875" customWidth="1"/>
    <col min="13573" max="13573" width="12" customWidth="1"/>
    <col min="13574" max="13575" width="11" customWidth="1"/>
    <col min="13576" max="13576" width="10.42578125" customWidth="1"/>
    <col min="13577" max="13577" width="11" customWidth="1"/>
    <col min="13578" max="13579" width="10" customWidth="1"/>
    <col min="13580" max="13580" width="13.42578125" bestFit="1" customWidth="1"/>
    <col min="13825" max="13825" width="27.140625" customWidth="1"/>
    <col min="13826" max="13826" width="11.85546875" customWidth="1"/>
    <col min="13827" max="13827" width="12" customWidth="1"/>
    <col min="13828" max="13828" width="11.85546875" customWidth="1"/>
    <col min="13829" max="13829" width="12" customWidth="1"/>
    <col min="13830" max="13831" width="11" customWidth="1"/>
    <col min="13832" max="13832" width="10.42578125" customWidth="1"/>
    <col min="13833" max="13833" width="11" customWidth="1"/>
    <col min="13834" max="13835" width="10" customWidth="1"/>
    <col min="13836" max="13836" width="13.42578125" bestFit="1" customWidth="1"/>
    <col min="14081" max="14081" width="27.140625" customWidth="1"/>
    <col min="14082" max="14082" width="11.85546875" customWidth="1"/>
    <col min="14083" max="14083" width="12" customWidth="1"/>
    <col min="14084" max="14084" width="11.85546875" customWidth="1"/>
    <col min="14085" max="14085" width="12" customWidth="1"/>
    <col min="14086" max="14087" width="11" customWidth="1"/>
    <col min="14088" max="14088" width="10.42578125" customWidth="1"/>
    <col min="14089" max="14089" width="11" customWidth="1"/>
    <col min="14090" max="14091" width="10" customWidth="1"/>
    <col min="14092" max="14092" width="13.42578125" bestFit="1" customWidth="1"/>
    <col min="14337" max="14337" width="27.140625" customWidth="1"/>
    <col min="14338" max="14338" width="11.85546875" customWidth="1"/>
    <col min="14339" max="14339" width="12" customWidth="1"/>
    <col min="14340" max="14340" width="11.85546875" customWidth="1"/>
    <col min="14341" max="14341" width="12" customWidth="1"/>
    <col min="14342" max="14343" width="11" customWidth="1"/>
    <col min="14344" max="14344" width="10.42578125" customWidth="1"/>
    <col min="14345" max="14345" width="11" customWidth="1"/>
    <col min="14346" max="14347" width="10" customWidth="1"/>
    <col min="14348" max="14348" width="13.42578125" bestFit="1" customWidth="1"/>
    <col min="14593" max="14593" width="27.140625" customWidth="1"/>
    <col min="14594" max="14594" width="11.85546875" customWidth="1"/>
    <col min="14595" max="14595" width="12" customWidth="1"/>
    <col min="14596" max="14596" width="11.85546875" customWidth="1"/>
    <col min="14597" max="14597" width="12" customWidth="1"/>
    <col min="14598" max="14599" width="11" customWidth="1"/>
    <col min="14600" max="14600" width="10.42578125" customWidth="1"/>
    <col min="14601" max="14601" width="11" customWidth="1"/>
    <col min="14602" max="14603" width="10" customWidth="1"/>
    <col min="14604" max="14604" width="13.42578125" bestFit="1" customWidth="1"/>
    <col min="14849" max="14849" width="27.140625" customWidth="1"/>
    <col min="14850" max="14850" width="11.85546875" customWidth="1"/>
    <col min="14851" max="14851" width="12" customWidth="1"/>
    <col min="14852" max="14852" width="11.85546875" customWidth="1"/>
    <col min="14853" max="14853" width="12" customWidth="1"/>
    <col min="14854" max="14855" width="11" customWidth="1"/>
    <col min="14856" max="14856" width="10.42578125" customWidth="1"/>
    <col min="14857" max="14857" width="11" customWidth="1"/>
    <col min="14858" max="14859" width="10" customWidth="1"/>
    <col min="14860" max="14860" width="13.42578125" bestFit="1" customWidth="1"/>
    <col min="15105" max="15105" width="27.140625" customWidth="1"/>
    <col min="15106" max="15106" width="11.85546875" customWidth="1"/>
    <col min="15107" max="15107" width="12" customWidth="1"/>
    <col min="15108" max="15108" width="11.85546875" customWidth="1"/>
    <col min="15109" max="15109" width="12" customWidth="1"/>
    <col min="15110" max="15111" width="11" customWidth="1"/>
    <col min="15112" max="15112" width="10.42578125" customWidth="1"/>
    <col min="15113" max="15113" width="11" customWidth="1"/>
    <col min="15114" max="15115" width="10" customWidth="1"/>
    <col min="15116" max="15116" width="13.42578125" bestFit="1" customWidth="1"/>
    <col min="15361" max="15361" width="27.140625" customWidth="1"/>
    <col min="15362" max="15362" width="11.85546875" customWidth="1"/>
    <col min="15363" max="15363" width="12" customWidth="1"/>
    <col min="15364" max="15364" width="11.85546875" customWidth="1"/>
    <col min="15365" max="15365" width="12" customWidth="1"/>
    <col min="15366" max="15367" width="11" customWidth="1"/>
    <col min="15368" max="15368" width="10.42578125" customWidth="1"/>
    <col min="15369" max="15369" width="11" customWidth="1"/>
    <col min="15370" max="15371" width="10" customWidth="1"/>
    <col min="15372" max="15372" width="13.42578125" bestFit="1" customWidth="1"/>
    <col min="15617" max="15617" width="27.140625" customWidth="1"/>
    <col min="15618" max="15618" width="11.85546875" customWidth="1"/>
    <col min="15619" max="15619" width="12" customWidth="1"/>
    <col min="15620" max="15620" width="11.85546875" customWidth="1"/>
    <col min="15621" max="15621" width="12" customWidth="1"/>
    <col min="15622" max="15623" width="11" customWidth="1"/>
    <col min="15624" max="15624" width="10.42578125" customWidth="1"/>
    <col min="15625" max="15625" width="11" customWidth="1"/>
    <col min="15626" max="15627" width="10" customWidth="1"/>
    <col min="15628" max="15628" width="13.42578125" bestFit="1" customWidth="1"/>
    <col min="15873" max="15873" width="27.140625" customWidth="1"/>
    <col min="15874" max="15874" width="11.85546875" customWidth="1"/>
    <col min="15875" max="15875" width="12" customWidth="1"/>
    <col min="15876" max="15876" width="11.85546875" customWidth="1"/>
    <col min="15877" max="15877" width="12" customWidth="1"/>
    <col min="15878" max="15879" width="11" customWidth="1"/>
    <col min="15880" max="15880" width="10.42578125" customWidth="1"/>
    <col min="15881" max="15881" width="11" customWidth="1"/>
    <col min="15882" max="15883" width="10" customWidth="1"/>
    <col min="15884" max="15884" width="13.42578125" bestFit="1" customWidth="1"/>
    <col min="16129" max="16129" width="27.140625" customWidth="1"/>
    <col min="16130" max="16130" width="11.85546875" customWidth="1"/>
    <col min="16131" max="16131" width="12" customWidth="1"/>
    <col min="16132" max="16132" width="11.85546875" customWidth="1"/>
    <col min="16133" max="16133" width="12" customWidth="1"/>
    <col min="16134" max="16135" width="11" customWidth="1"/>
    <col min="16136" max="16136" width="10.42578125" customWidth="1"/>
    <col min="16137" max="16137" width="11" customWidth="1"/>
    <col min="16138" max="16139" width="10" customWidth="1"/>
    <col min="16140" max="16140" width="13.42578125" bestFit="1" customWidth="1"/>
  </cols>
  <sheetData>
    <row r="1" spans="1:11" ht="60" customHeight="1" x14ac:dyDescent="0.25">
      <c r="A1" s="319" t="s">
        <v>116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24.75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ht="21.75" customHeight="1" x14ac:dyDescent="0.25">
      <c r="A3" s="320" t="s">
        <v>117</v>
      </c>
      <c r="B3" s="328" t="s">
        <v>4</v>
      </c>
      <c r="C3" s="331"/>
      <c r="D3" s="331"/>
      <c r="E3" s="331"/>
      <c r="F3" s="331"/>
      <c r="G3" s="331"/>
      <c r="H3" s="331"/>
      <c r="I3" s="331"/>
      <c r="J3" s="331"/>
      <c r="K3" s="331"/>
    </row>
    <row r="4" spans="1:11" ht="21.75" customHeight="1" x14ac:dyDescent="0.25">
      <c r="A4" s="321"/>
      <c r="B4" s="332" t="s">
        <v>105</v>
      </c>
      <c r="C4" s="332"/>
      <c r="D4" s="332"/>
      <c r="E4" s="332"/>
      <c r="F4" s="332"/>
      <c r="G4" s="332"/>
      <c r="H4" s="332" t="s">
        <v>106</v>
      </c>
      <c r="I4" s="332"/>
      <c r="J4" s="328" t="s">
        <v>107</v>
      </c>
      <c r="K4" s="331"/>
    </row>
    <row r="5" spans="1:11" ht="29.25" customHeight="1" x14ac:dyDescent="0.25">
      <c r="A5" s="321"/>
      <c r="B5" s="332" t="s">
        <v>40</v>
      </c>
      <c r="C5" s="332"/>
      <c r="D5" s="332" t="s">
        <v>108</v>
      </c>
      <c r="E5" s="332"/>
      <c r="F5" s="332" t="s">
        <v>109</v>
      </c>
      <c r="G5" s="332"/>
      <c r="H5" s="332"/>
      <c r="I5" s="332"/>
      <c r="J5" s="330"/>
      <c r="K5" s="333"/>
    </row>
    <row r="6" spans="1:11" ht="27.75" customHeight="1" x14ac:dyDescent="0.25">
      <c r="A6" s="99"/>
      <c r="B6" s="12" t="s">
        <v>34</v>
      </c>
      <c r="C6" s="12" t="s">
        <v>118</v>
      </c>
      <c r="D6" s="12" t="s">
        <v>34</v>
      </c>
      <c r="E6" s="12" t="s">
        <v>118</v>
      </c>
      <c r="F6" s="12" t="s">
        <v>34</v>
      </c>
      <c r="G6" s="12" t="s">
        <v>118</v>
      </c>
      <c r="H6" s="12" t="s">
        <v>34</v>
      </c>
      <c r="I6" s="12" t="s">
        <v>118</v>
      </c>
      <c r="J6" s="12" t="s">
        <v>34</v>
      </c>
      <c r="K6" s="13" t="s">
        <v>118</v>
      </c>
    </row>
    <row r="7" spans="1:11" ht="40.5" customHeight="1" x14ac:dyDescent="0.25">
      <c r="A7" s="100"/>
      <c r="B7" s="102"/>
      <c r="C7" s="101"/>
      <c r="D7" s="101"/>
      <c r="E7" s="102"/>
      <c r="F7" s="102"/>
      <c r="G7" s="102"/>
      <c r="H7" s="103"/>
      <c r="I7" s="103"/>
      <c r="J7" s="103"/>
      <c r="K7" s="104"/>
    </row>
    <row r="8" spans="1:11" ht="24" customHeight="1" x14ac:dyDescent="0.25">
      <c r="A8" s="105" t="s">
        <v>83</v>
      </c>
      <c r="B8" s="123">
        <f>B14+B20</f>
        <v>25689500</v>
      </c>
      <c r="C8" s="124">
        <v>24824100</v>
      </c>
      <c r="D8" s="123">
        <f>D14+D20</f>
        <v>17861500</v>
      </c>
      <c r="E8" s="124">
        <v>17700800</v>
      </c>
      <c r="F8" s="123">
        <f>F14+F20</f>
        <v>7828000</v>
      </c>
      <c r="G8" s="124">
        <v>7123300</v>
      </c>
      <c r="H8" s="293">
        <f>H14+H20</f>
        <v>104400</v>
      </c>
      <c r="I8" s="125">
        <v>105200</v>
      </c>
      <c r="J8" s="126">
        <f>((H8/E8)*16)*100</f>
        <v>9.4368616107746544</v>
      </c>
      <c r="K8" s="78">
        <v>9.5092585086107952</v>
      </c>
    </row>
    <row r="9" spans="1:11" ht="40.5" customHeight="1" x14ac:dyDescent="0.25">
      <c r="A9" s="107"/>
      <c r="B9" s="127"/>
      <c r="C9" s="128"/>
      <c r="D9" s="127"/>
      <c r="E9" s="129"/>
      <c r="F9" s="127"/>
      <c r="G9" s="129"/>
      <c r="H9" s="127"/>
      <c r="I9" s="130"/>
      <c r="J9" s="131"/>
      <c r="K9" s="111"/>
    </row>
    <row r="10" spans="1:11" ht="24" customHeight="1" x14ac:dyDescent="0.25">
      <c r="A10" s="112" t="s">
        <v>80</v>
      </c>
      <c r="B10" s="132">
        <f>B16+B22</f>
        <v>14429400</v>
      </c>
      <c r="C10" s="128">
        <v>13322800</v>
      </c>
      <c r="D10" s="133">
        <f>D16+D22</f>
        <v>9005300</v>
      </c>
      <c r="E10" s="129">
        <v>8923200</v>
      </c>
      <c r="F10" s="133">
        <f>F16+F22</f>
        <v>5424100</v>
      </c>
      <c r="G10" s="129">
        <v>4399600</v>
      </c>
      <c r="H10" s="291">
        <f>H16+H22</f>
        <v>45600</v>
      </c>
      <c r="I10" s="130">
        <v>45600</v>
      </c>
      <c r="J10" s="134">
        <f>((H10/E10)*16)*100</f>
        <v>8.1764389456697142</v>
      </c>
      <c r="K10" s="113">
        <v>8.1999999999999993</v>
      </c>
    </row>
    <row r="11" spans="1:11" ht="24" customHeight="1" x14ac:dyDescent="0.25">
      <c r="A11" s="112" t="s">
        <v>81</v>
      </c>
      <c r="B11" s="132">
        <f>B17</f>
        <v>11244000</v>
      </c>
      <c r="C11" s="128">
        <v>11489300</v>
      </c>
      <c r="D11" s="133">
        <f>D17</f>
        <v>8847500</v>
      </c>
      <c r="E11" s="129">
        <v>8775100</v>
      </c>
      <c r="F11" s="133">
        <f>F17</f>
        <v>2396500</v>
      </c>
      <c r="G11" s="129">
        <v>2714200</v>
      </c>
      <c r="H11" s="291">
        <f>H17</f>
        <v>58800</v>
      </c>
      <c r="I11" s="130">
        <v>59600</v>
      </c>
      <c r="J11" s="134">
        <f>((H11/E11)*16)*100</f>
        <v>10.721245341933425</v>
      </c>
      <c r="K11" s="113">
        <v>10.9</v>
      </c>
    </row>
    <row r="12" spans="1:11" ht="24" customHeight="1" x14ac:dyDescent="0.25">
      <c r="A12" s="112" t="s">
        <v>82</v>
      </c>
      <c r="B12" s="132">
        <f>B18+B23</f>
        <v>16100</v>
      </c>
      <c r="C12" s="128">
        <v>12000</v>
      </c>
      <c r="D12" s="133">
        <f>D18+D23</f>
        <v>8700</v>
      </c>
      <c r="E12" s="129">
        <v>2500</v>
      </c>
      <c r="F12" s="133">
        <f>F18+F23</f>
        <v>7400</v>
      </c>
      <c r="G12" s="129">
        <v>9500</v>
      </c>
      <c r="H12" s="291">
        <f>H18+H23</f>
        <v>0</v>
      </c>
      <c r="I12" s="130">
        <v>0</v>
      </c>
      <c r="J12" s="134">
        <f>((H12/E12)*16)*100</f>
        <v>0</v>
      </c>
      <c r="K12" s="113">
        <v>0</v>
      </c>
    </row>
    <row r="13" spans="1:11" ht="40.5" customHeight="1" x14ac:dyDescent="0.25">
      <c r="A13" s="112"/>
      <c r="B13" s="132"/>
      <c r="C13" s="128"/>
      <c r="D13" s="128"/>
      <c r="E13" s="129"/>
      <c r="F13" s="129"/>
      <c r="G13" s="129"/>
      <c r="H13" s="129"/>
      <c r="I13" s="130"/>
      <c r="J13" s="135"/>
      <c r="K13" s="113"/>
    </row>
    <row r="14" spans="1:11" ht="24" customHeight="1" x14ac:dyDescent="0.25">
      <c r="A14" s="114" t="s">
        <v>45</v>
      </c>
      <c r="B14" s="128">
        <v>22135100</v>
      </c>
      <c r="C14" s="128">
        <v>21713400</v>
      </c>
      <c r="D14" s="128">
        <v>15632100</v>
      </c>
      <c r="E14" s="128">
        <v>15805600</v>
      </c>
      <c r="F14" s="128">
        <v>6503000</v>
      </c>
      <c r="G14" s="128">
        <v>5907800</v>
      </c>
      <c r="H14" s="136">
        <v>102100</v>
      </c>
      <c r="I14" s="136">
        <v>103400</v>
      </c>
      <c r="J14" s="137">
        <v>10.450291387593477</v>
      </c>
      <c r="K14" s="116">
        <v>10.5</v>
      </c>
    </row>
    <row r="15" spans="1:11" ht="40.5" customHeight="1" x14ac:dyDescent="0.25">
      <c r="A15" s="112"/>
      <c r="B15" s="128"/>
      <c r="C15" s="128"/>
      <c r="D15" s="129"/>
      <c r="E15" s="129"/>
      <c r="F15" s="129"/>
      <c r="G15" s="129"/>
      <c r="H15" s="129"/>
      <c r="I15" s="130"/>
      <c r="J15" s="135"/>
      <c r="K15" s="113"/>
    </row>
    <row r="16" spans="1:11" ht="24" customHeight="1" x14ac:dyDescent="0.25">
      <c r="A16" s="112" t="s">
        <v>80</v>
      </c>
      <c r="B16" s="128">
        <v>10879500</v>
      </c>
      <c r="C16" s="128">
        <v>10213900</v>
      </c>
      <c r="D16" s="129">
        <v>6779000</v>
      </c>
      <c r="E16" s="129">
        <v>7028600</v>
      </c>
      <c r="F16" s="129">
        <v>4100500</v>
      </c>
      <c r="G16" s="129">
        <v>3185300</v>
      </c>
      <c r="H16" s="130">
        <v>43300</v>
      </c>
      <c r="I16" s="130">
        <v>43800</v>
      </c>
      <c r="J16" s="135">
        <v>10.21979643015194</v>
      </c>
      <c r="K16" s="113">
        <v>10</v>
      </c>
    </row>
    <row r="17" spans="1:11" ht="24" customHeight="1" x14ac:dyDescent="0.25">
      <c r="A17" s="112" t="s">
        <v>81</v>
      </c>
      <c r="B17" s="128">
        <v>11244000</v>
      </c>
      <c r="C17" s="128">
        <v>11489300</v>
      </c>
      <c r="D17" s="129">
        <v>8847500</v>
      </c>
      <c r="E17" s="129">
        <v>8775100</v>
      </c>
      <c r="F17" s="129">
        <v>2396500</v>
      </c>
      <c r="G17" s="129">
        <v>2714200</v>
      </c>
      <c r="H17" s="130">
        <v>58800</v>
      </c>
      <c r="I17" s="130">
        <v>59600</v>
      </c>
      <c r="J17" s="135">
        <v>10.633512291607799</v>
      </c>
      <c r="K17" s="113">
        <v>10.9</v>
      </c>
    </row>
    <row r="18" spans="1:11" ht="24" customHeight="1" x14ac:dyDescent="0.25">
      <c r="A18" s="112" t="s">
        <v>82</v>
      </c>
      <c r="B18" s="128">
        <v>11600</v>
      </c>
      <c r="C18" s="128">
        <v>10200</v>
      </c>
      <c r="D18" s="129">
        <v>5600</v>
      </c>
      <c r="E18" s="129">
        <v>1900</v>
      </c>
      <c r="F18" s="129">
        <v>6000</v>
      </c>
      <c r="G18" s="129">
        <v>8300</v>
      </c>
      <c r="H18" s="130">
        <v>0</v>
      </c>
      <c r="I18" s="130">
        <v>0</v>
      </c>
      <c r="J18" s="135">
        <v>0</v>
      </c>
      <c r="K18" s="113">
        <v>0</v>
      </c>
    </row>
    <row r="19" spans="1:11" ht="40.5" customHeight="1" x14ac:dyDescent="0.25">
      <c r="A19" s="112"/>
      <c r="B19" s="132"/>
      <c r="C19" s="128"/>
      <c r="D19" s="128"/>
      <c r="E19" s="129"/>
      <c r="F19" s="129"/>
      <c r="G19" s="129"/>
      <c r="H19" s="129"/>
      <c r="I19" s="130"/>
      <c r="J19" s="135"/>
      <c r="K19" s="113"/>
    </row>
    <row r="20" spans="1:11" ht="24" customHeight="1" x14ac:dyDescent="0.25">
      <c r="A20" s="114" t="s">
        <v>54</v>
      </c>
      <c r="B20" s="128">
        <v>3554400</v>
      </c>
      <c r="C20" s="128">
        <v>3110700</v>
      </c>
      <c r="D20" s="128">
        <v>2229400</v>
      </c>
      <c r="E20" s="128">
        <v>1895200</v>
      </c>
      <c r="F20" s="128">
        <v>1325000</v>
      </c>
      <c r="G20" s="128">
        <v>1215500</v>
      </c>
      <c r="H20" s="136">
        <v>2300</v>
      </c>
      <c r="I20" s="136">
        <v>1800</v>
      </c>
      <c r="J20" s="137">
        <v>1.6506683412577374</v>
      </c>
      <c r="K20" s="116">
        <v>1.5</v>
      </c>
    </row>
    <row r="21" spans="1:11" ht="40.5" customHeight="1" x14ac:dyDescent="0.25">
      <c r="A21" s="112"/>
      <c r="B21" s="138"/>
      <c r="C21" s="128"/>
      <c r="D21" s="139"/>
      <c r="E21" s="129"/>
      <c r="F21" s="139"/>
      <c r="G21" s="129"/>
      <c r="H21" s="292"/>
      <c r="I21" s="130"/>
      <c r="J21" s="140"/>
      <c r="K21" s="113"/>
    </row>
    <row r="22" spans="1:11" ht="24" customHeight="1" x14ac:dyDescent="0.25">
      <c r="A22" s="112" t="s">
        <v>80</v>
      </c>
      <c r="B22" s="128">
        <v>3549900</v>
      </c>
      <c r="C22" s="128">
        <v>3108900</v>
      </c>
      <c r="D22" s="129">
        <v>2226300</v>
      </c>
      <c r="E22" s="129">
        <v>1894600</v>
      </c>
      <c r="F22" s="129">
        <v>1323600</v>
      </c>
      <c r="G22" s="129">
        <v>1214300</v>
      </c>
      <c r="H22" s="130">
        <v>2300</v>
      </c>
      <c r="I22" s="130">
        <v>1800</v>
      </c>
      <c r="J22" s="135">
        <v>1.6529668059111531</v>
      </c>
      <c r="K22" s="113">
        <v>1.5</v>
      </c>
    </row>
    <row r="23" spans="1:11" ht="24" customHeight="1" x14ac:dyDescent="0.25">
      <c r="A23" s="112" t="s">
        <v>82</v>
      </c>
      <c r="B23" s="128">
        <v>4500</v>
      </c>
      <c r="C23" s="128">
        <v>1800</v>
      </c>
      <c r="D23" s="129">
        <v>3100</v>
      </c>
      <c r="E23" s="129">
        <v>600</v>
      </c>
      <c r="F23" s="129">
        <v>1400</v>
      </c>
      <c r="G23" s="129">
        <v>1200</v>
      </c>
      <c r="H23" s="130">
        <v>0</v>
      </c>
      <c r="I23" s="130">
        <v>0</v>
      </c>
      <c r="J23" s="135">
        <v>0</v>
      </c>
      <c r="K23" s="113">
        <v>0</v>
      </c>
    </row>
    <row r="24" spans="1:11" ht="40.5" customHeight="1" x14ac:dyDescent="0.25">
      <c r="A24" s="117"/>
      <c r="B24" s="117"/>
      <c r="C24" s="118"/>
      <c r="D24" s="118"/>
      <c r="E24" s="118"/>
      <c r="F24" s="118"/>
      <c r="G24" s="118"/>
      <c r="H24" s="118"/>
      <c r="I24" s="119"/>
      <c r="J24" s="120"/>
      <c r="K24" s="120"/>
    </row>
    <row r="25" spans="1:11" ht="15.75" x14ac:dyDescent="0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</row>
    <row r="26" spans="1:11" ht="15.75" x14ac:dyDescent="0.25">
      <c r="A26" s="64" t="s">
        <v>72</v>
      </c>
      <c r="B26" s="64"/>
      <c r="C26" s="100"/>
      <c r="D26" s="100"/>
      <c r="E26" s="100"/>
      <c r="F26" s="100"/>
      <c r="G26" s="100"/>
      <c r="H26" s="100"/>
      <c r="I26" s="100"/>
      <c r="J26" s="100"/>
      <c r="K26" s="100"/>
    </row>
    <row r="27" spans="1:11" ht="15.75" x14ac:dyDescent="0.25">
      <c r="A27" s="65" t="s">
        <v>73</v>
      </c>
      <c r="B27" s="65"/>
      <c r="C27" s="100"/>
      <c r="D27" s="100"/>
      <c r="E27" s="100"/>
      <c r="F27" s="100"/>
      <c r="G27" s="100"/>
      <c r="H27" s="100"/>
      <c r="I27" s="100"/>
      <c r="J27" s="100"/>
      <c r="K27" s="100"/>
    </row>
    <row r="28" spans="1:11" ht="15.75" x14ac:dyDescent="0.25">
      <c r="A28" s="65" t="s">
        <v>74</v>
      </c>
      <c r="B28" s="65"/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1" x14ac:dyDescent="0.25">
      <c r="A29" t="s">
        <v>110</v>
      </c>
    </row>
  </sheetData>
  <mergeCells count="9">
    <mergeCell ref="A1:K1"/>
    <mergeCell ref="A3:A5"/>
    <mergeCell ref="B3:K3"/>
    <mergeCell ref="B4:G4"/>
    <mergeCell ref="H4:I5"/>
    <mergeCell ref="J4:K5"/>
    <mergeCell ref="B5:C5"/>
    <mergeCell ref="D5:E5"/>
    <mergeCell ref="F5:G5"/>
  </mergeCells>
  <pageMargins left="0.59" right="0.61" top="0.75" bottom="0.75" header="0.3" footer="0.3"/>
  <pageSetup scale="60" orientation="portrait" horizontalDpi="200" verticalDpi="200" r:id="rId1"/>
  <colBreaks count="1" manualBreakCount="1">
    <brk id="11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F43"/>
  <sheetViews>
    <sheetView showGridLines="0" zoomScale="115" zoomScaleNormal="115" workbookViewId="0">
      <selection activeCell="G11" sqref="G11"/>
    </sheetView>
  </sheetViews>
  <sheetFormatPr baseColWidth="10" defaultRowHeight="15" x14ac:dyDescent="0.25"/>
  <cols>
    <col min="1" max="1" width="26.28515625" style="34" customWidth="1"/>
    <col min="2" max="4" width="14.140625" customWidth="1"/>
    <col min="5" max="5" width="15.42578125" customWidth="1"/>
    <col min="6" max="6" width="13.7109375" customWidth="1"/>
    <col min="257" max="257" width="26.28515625" customWidth="1"/>
    <col min="258" max="260" width="14.140625" customWidth="1"/>
    <col min="261" max="261" width="15.42578125" customWidth="1"/>
    <col min="262" max="262" width="13.7109375" customWidth="1"/>
    <col min="513" max="513" width="26.28515625" customWidth="1"/>
    <col min="514" max="516" width="14.140625" customWidth="1"/>
    <col min="517" max="517" width="15.42578125" customWidth="1"/>
    <col min="518" max="518" width="13.7109375" customWidth="1"/>
    <col min="769" max="769" width="26.28515625" customWidth="1"/>
    <col min="770" max="772" width="14.140625" customWidth="1"/>
    <col min="773" max="773" width="15.42578125" customWidth="1"/>
    <col min="774" max="774" width="13.7109375" customWidth="1"/>
    <col min="1025" max="1025" width="26.28515625" customWidth="1"/>
    <col min="1026" max="1028" width="14.140625" customWidth="1"/>
    <col min="1029" max="1029" width="15.42578125" customWidth="1"/>
    <col min="1030" max="1030" width="13.7109375" customWidth="1"/>
    <col min="1281" max="1281" width="26.28515625" customWidth="1"/>
    <col min="1282" max="1284" width="14.140625" customWidth="1"/>
    <col min="1285" max="1285" width="15.42578125" customWidth="1"/>
    <col min="1286" max="1286" width="13.7109375" customWidth="1"/>
    <col min="1537" max="1537" width="26.28515625" customWidth="1"/>
    <col min="1538" max="1540" width="14.140625" customWidth="1"/>
    <col min="1541" max="1541" width="15.42578125" customWidth="1"/>
    <col min="1542" max="1542" width="13.7109375" customWidth="1"/>
    <col min="1793" max="1793" width="26.28515625" customWidth="1"/>
    <col min="1794" max="1796" width="14.140625" customWidth="1"/>
    <col min="1797" max="1797" width="15.42578125" customWidth="1"/>
    <col min="1798" max="1798" width="13.7109375" customWidth="1"/>
    <col min="2049" max="2049" width="26.28515625" customWidth="1"/>
    <col min="2050" max="2052" width="14.140625" customWidth="1"/>
    <col min="2053" max="2053" width="15.42578125" customWidth="1"/>
    <col min="2054" max="2054" width="13.7109375" customWidth="1"/>
    <col min="2305" max="2305" width="26.28515625" customWidth="1"/>
    <col min="2306" max="2308" width="14.140625" customWidth="1"/>
    <col min="2309" max="2309" width="15.42578125" customWidth="1"/>
    <col min="2310" max="2310" width="13.7109375" customWidth="1"/>
    <col min="2561" max="2561" width="26.28515625" customWidth="1"/>
    <col min="2562" max="2564" width="14.140625" customWidth="1"/>
    <col min="2565" max="2565" width="15.42578125" customWidth="1"/>
    <col min="2566" max="2566" width="13.7109375" customWidth="1"/>
    <col min="2817" max="2817" width="26.28515625" customWidth="1"/>
    <col min="2818" max="2820" width="14.140625" customWidth="1"/>
    <col min="2821" max="2821" width="15.42578125" customWidth="1"/>
    <col min="2822" max="2822" width="13.7109375" customWidth="1"/>
    <col min="3073" max="3073" width="26.28515625" customWidth="1"/>
    <col min="3074" max="3076" width="14.140625" customWidth="1"/>
    <col min="3077" max="3077" width="15.42578125" customWidth="1"/>
    <col min="3078" max="3078" width="13.7109375" customWidth="1"/>
    <col min="3329" max="3329" width="26.28515625" customWidth="1"/>
    <col min="3330" max="3332" width="14.140625" customWidth="1"/>
    <col min="3333" max="3333" width="15.42578125" customWidth="1"/>
    <col min="3334" max="3334" width="13.7109375" customWidth="1"/>
    <col min="3585" max="3585" width="26.28515625" customWidth="1"/>
    <col min="3586" max="3588" width="14.140625" customWidth="1"/>
    <col min="3589" max="3589" width="15.42578125" customWidth="1"/>
    <col min="3590" max="3590" width="13.7109375" customWidth="1"/>
    <col min="3841" max="3841" width="26.28515625" customWidth="1"/>
    <col min="3842" max="3844" width="14.140625" customWidth="1"/>
    <col min="3845" max="3845" width="15.42578125" customWidth="1"/>
    <col min="3846" max="3846" width="13.7109375" customWidth="1"/>
    <col min="4097" max="4097" width="26.28515625" customWidth="1"/>
    <col min="4098" max="4100" width="14.140625" customWidth="1"/>
    <col min="4101" max="4101" width="15.42578125" customWidth="1"/>
    <col min="4102" max="4102" width="13.7109375" customWidth="1"/>
    <col min="4353" max="4353" width="26.28515625" customWidth="1"/>
    <col min="4354" max="4356" width="14.140625" customWidth="1"/>
    <col min="4357" max="4357" width="15.42578125" customWidth="1"/>
    <col min="4358" max="4358" width="13.7109375" customWidth="1"/>
    <col min="4609" max="4609" width="26.28515625" customWidth="1"/>
    <col min="4610" max="4612" width="14.140625" customWidth="1"/>
    <col min="4613" max="4613" width="15.42578125" customWidth="1"/>
    <col min="4614" max="4614" width="13.7109375" customWidth="1"/>
    <col min="4865" max="4865" width="26.28515625" customWidth="1"/>
    <col min="4866" max="4868" width="14.140625" customWidth="1"/>
    <col min="4869" max="4869" width="15.42578125" customWidth="1"/>
    <col min="4870" max="4870" width="13.7109375" customWidth="1"/>
    <col min="5121" max="5121" width="26.28515625" customWidth="1"/>
    <col min="5122" max="5124" width="14.140625" customWidth="1"/>
    <col min="5125" max="5125" width="15.42578125" customWidth="1"/>
    <col min="5126" max="5126" width="13.7109375" customWidth="1"/>
    <col min="5377" max="5377" width="26.28515625" customWidth="1"/>
    <col min="5378" max="5380" width="14.140625" customWidth="1"/>
    <col min="5381" max="5381" width="15.42578125" customWidth="1"/>
    <col min="5382" max="5382" width="13.7109375" customWidth="1"/>
    <col min="5633" max="5633" width="26.28515625" customWidth="1"/>
    <col min="5634" max="5636" width="14.140625" customWidth="1"/>
    <col min="5637" max="5637" width="15.42578125" customWidth="1"/>
    <col min="5638" max="5638" width="13.7109375" customWidth="1"/>
    <col min="5889" max="5889" width="26.28515625" customWidth="1"/>
    <col min="5890" max="5892" width="14.140625" customWidth="1"/>
    <col min="5893" max="5893" width="15.42578125" customWidth="1"/>
    <col min="5894" max="5894" width="13.7109375" customWidth="1"/>
    <col min="6145" max="6145" width="26.28515625" customWidth="1"/>
    <col min="6146" max="6148" width="14.140625" customWidth="1"/>
    <col min="6149" max="6149" width="15.42578125" customWidth="1"/>
    <col min="6150" max="6150" width="13.7109375" customWidth="1"/>
    <col min="6401" max="6401" width="26.28515625" customWidth="1"/>
    <col min="6402" max="6404" width="14.140625" customWidth="1"/>
    <col min="6405" max="6405" width="15.42578125" customWidth="1"/>
    <col min="6406" max="6406" width="13.7109375" customWidth="1"/>
    <col min="6657" max="6657" width="26.28515625" customWidth="1"/>
    <col min="6658" max="6660" width="14.140625" customWidth="1"/>
    <col min="6661" max="6661" width="15.42578125" customWidth="1"/>
    <col min="6662" max="6662" width="13.7109375" customWidth="1"/>
    <col min="6913" max="6913" width="26.28515625" customWidth="1"/>
    <col min="6914" max="6916" width="14.140625" customWidth="1"/>
    <col min="6917" max="6917" width="15.42578125" customWidth="1"/>
    <col min="6918" max="6918" width="13.7109375" customWidth="1"/>
    <col min="7169" max="7169" width="26.28515625" customWidth="1"/>
    <col min="7170" max="7172" width="14.140625" customWidth="1"/>
    <col min="7173" max="7173" width="15.42578125" customWidth="1"/>
    <col min="7174" max="7174" width="13.7109375" customWidth="1"/>
    <col min="7425" max="7425" width="26.28515625" customWidth="1"/>
    <col min="7426" max="7428" width="14.140625" customWidth="1"/>
    <col min="7429" max="7429" width="15.42578125" customWidth="1"/>
    <col min="7430" max="7430" width="13.7109375" customWidth="1"/>
    <col min="7681" max="7681" width="26.28515625" customWidth="1"/>
    <col min="7682" max="7684" width="14.140625" customWidth="1"/>
    <col min="7685" max="7685" width="15.42578125" customWidth="1"/>
    <col min="7686" max="7686" width="13.7109375" customWidth="1"/>
    <col min="7937" max="7937" width="26.28515625" customWidth="1"/>
    <col min="7938" max="7940" width="14.140625" customWidth="1"/>
    <col min="7941" max="7941" width="15.42578125" customWidth="1"/>
    <col min="7942" max="7942" width="13.7109375" customWidth="1"/>
    <col min="8193" max="8193" width="26.28515625" customWidth="1"/>
    <col min="8194" max="8196" width="14.140625" customWidth="1"/>
    <col min="8197" max="8197" width="15.42578125" customWidth="1"/>
    <col min="8198" max="8198" width="13.7109375" customWidth="1"/>
    <col min="8449" max="8449" width="26.28515625" customWidth="1"/>
    <col min="8450" max="8452" width="14.140625" customWidth="1"/>
    <col min="8453" max="8453" width="15.42578125" customWidth="1"/>
    <col min="8454" max="8454" width="13.7109375" customWidth="1"/>
    <col min="8705" max="8705" width="26.28515625" customWidth="1"/>
    <col min="8706" max="8708" width="14.140625" customWidth="1"/>
    <col min="8709" max="8709" width="15.42578125" customWidth="1"/>
    <col min="8710" max="8710" width="13.7109375" customWidth="1"/>
    <col min="8961" max="8961" width="26.28515625" customWidth="1"/>
    <col min="8962" max="8964" width="14.140625" customWidth="1"/>
    <col min="8965" max="8965" width="15.42578125" customWidth="1"/>
    <col min="8966" max="8966" width="13.7109375" customWidth="1"/>
    <col min="9217" max="9217" width="26.28515625" customWidth="1"/>
    <col min="9218" max="9220" width="14.140625" customWidth="1"/>
    <col min="9221" max="9221" width="15.42578125" customWidth="1"/>
    <col min="9222" max="9222" width="13.7109375" customWidth="1"/>
    <col min="9473" max="9473" width="26.28515625" customWidth="1"/>
    <col min="9474" max="9476" width="14.140625" customWidth="1"/>
    <col min="9477" max="9477" width="15.42578125" customWidth="1"/>
    <col min="9478" max="9478" width="13.7109375" customWidth="1"/>
    <col min="9729" max="9729" width="26.28515625" customWidth="1"/>
    <col min="9730" max="9732" width="14.140625" customWidth="1"/>
    <col min="9733" max="9733" width="15.42578125" customWidth="1"/>
    <col min="9734" max="9734" width="13.7109375" customWidth="1"/>
    <col min="9985" max="9985" width="26.28515625" customWidth="1"/>
    <col min="9986" max="9988" width="14.140625" customWidth="1"/>
    <col min="9989" max="9989" width="15.42578125" customWidth="1"/>
    <col min="9990" max="9990" width="13.7109375" customWidth="1"/>
    <col min="10241" max="10241" width="26.28515625" customWidth="1"/>
    <col min="10242" max="10244" width="14.140625" customWidth="1"/>
    <col min="10245" max="10245" width="15.42578125" customWidth="1"/>
    <col min="10246" max="10246" width="13.7109375" customWidth="1"/>
    <col min="10497" max="10497" width="26.28515625" customWidth="1"/>
    <col min="10498" max="10500" width="14.140625" customWidth="1"/>
    <col min="10501" max="10501" width="15.42578125" customWidth="1"/>
    <col min="10502" max="10502" width="13.7109375" customWidth="1"/>
    <col min="10753" max="10753" width="26.28515625" customWidth="1"/>
    <col min="10754" max="10756" width="14.140625" customWidth="1"/>
    <col min="10757" max="10757" width="15.42578125" customWidth="1"/>
    <col min="10758" max="10758" width="13.7109375" customWidth="1"/>
    <col min="11009" max="11009" width="26.28515625" customWidth="1"/>
    <col min="11010" max="11012" width="14.140625" customWidth="1"/>
    <col min="11013" max="11013" width="15.42578125" customWidth="1"/>
    <col min="11014" max="11014" width="13.7109375" customWidth="1"/>
    <col min="11265" max="11265" width="26.28515625" customWidth="1"/>
    <col min="11266" max="11268" width="14.140625" customWidth="1"/>
    <col min="11269" max="11269" width="15.42578125" customWidth="1"/>
    <col min="11270" max="11270" width="13.7109375" customWidth="1"/>
    <col min="11521" max="11521" width="26.28515625" customWidth="1"/>
    <col min="11522" max="11524" width="14.140625" customWidth="1"/>
    <col min="11525" max="11525" width="15.42578125" customWidth="1"/>
    <col min="11526" max="11526" width="13.7109375" customWidth="1"/>
    <col min="11777" max="11777" width="26.28515625" customWidth="1"/>
    <col min="11778" max="11780" width="14.140625" customWidth="1"/>
    <col min="11781" max="11781" width="15.42578125" customWidth="1"/>
    <col min="11782" max="11782" width="13.7109375" customWidth="1"/>
    <col min="12033" max="12033" width="26.28515625" customWidth="1"/>
    <col min="12034" max="12036" width="14.140625" customWidth="1"/>
    <col min="12037" max="12037" width="15.42578125" customWidth="1"/>
    <col min="12038" max="12038" width="13.7109375" customWidth="1"/>
    <col min="12289" max="12289" width="26.28515625" customWidth="1"/>
    <col min="12290" max="12292" width="14.140625" customWidth="1"/>
    <col min="12293" max="12293" width="15.42578125" customWidth="1"/>
    <col min="12294" max="12294" width="13.7109375" customWidth="1"/>
    <col min="12545" max="12545" width="26.28515625" customWidth="1"/>
    <col min="12546" max="12548" width="14.140625" customWidth="1"/>
    <col min="12549" max="12549" width="15.42578125" customWidth="1"/>
    <col min="12550" max="12550" width="13.7109375" customWidth="1"/>
    <col min="12801" max="12801" width="26.28515625" customWidth="1"/>
    <col min="12802" max="12804" width="14.140625" customWidth="1"/>
    <col min="12805" max="12805" width="15.42578125" customWidth="1"/>
    <col min="12806" max="12806" width="13.7109375" customWidth="1"/>
    <col min="13057" max="13057" width="26.28515625" customWidth="1"/>
    <col min="13058" max="13060" width="14.140625" customWidth="1"/>
    <col min="13061" max="13061" width="15.42578125" customWidth="1"/>
    <col min="13062" max="13062" width="13.7109375" customWidth="1"/>
    <col min="13313" max="13313" width="26.28515625" customWidth="1"/>
    <col min="13314" max="13316" width="14.140625" customWidth="1"/>
    <col min="13317" max="13317" width="15.42578125" customWidth="1"/>
    <col min="13318" max="13318" width="13.7109375" customWidth="1"/>
    <col min="13569" max="13569" width="26.28515625" customWidth="1"/>
    <col min="13570" max="13572" width="14.140625" customWidth="1"/>
    <col min="13573" max="13573" width="15.42578125" customWidth="1"/>
    <col min="13574" max="13574" width="13.7109375" customWidth="1"/>
    <col min="13825" max="13825" width="26.28515625" customWidth="1"/>
    <col min="13826" max="13828" width="14.140625" customWidth="1"/>
    <col min="13829" max="13829" width="15.42578125" customWidth="1"/>
    <col min="13830" max="13830" width="13.7109375" customWidth="1"/>
    <col min="14081" max="14081" width="26.28515625" customWidth="1"/>
    <col min="14082" max="14084" width="14.140625" customWidth="1"/>
    <col min="14085" max="14085" width="15.42578125" customWidth="1"/>
    <col min="14086" max="14086" width="13.7109375" customWidth="1"/>
    <col min="14337" max="14337" width="26.28515625" customWidth="1"/>
    <col min="14338" max="14340" width="14.140625" customWidth="1"/>
    <col min="14341" max="14341" width="15.42578125" customWidth="1"/>
    <col min="14342" max="14342" width="13.7109375" customWidth="1"/>
    <col min="14593" max="14593" width="26.28515625" customWidth="1"/>
    <col min="14594" max="14596" width="14.140625" customWidth="1"/>
    <col min="14597" max="14597" width="15.42578125" customWidth="1"/>
    <col min="14598" max="14598" width="13.7109375" customWidth="1"/>
    <col min="14849" max="14849" width="26.28515625" customWidth="1"/>
    <col min="14850" max="14852" width="14.140625" customWidth="1"/>
    <col min="14853" max="14853" width="15.42578125" customWidth="1"/>
    <col min="14854" max="14854" width="13.7109375" customWidth="1"/>
    <col min="15105" max="15105" width="26.28515625" customWidth="1"/>
    <col min="15106" max="15108" width="14.140625" customWidth="1"/>
    <col min="15109" max="15109" width="15.42578125" customWidth="1"/>
    <col min="15110" max="15110" width="13.7109375" customWidth="1"/>
    <col min="15361" max="15361" width="26.28515625" customWidth="1"/>
    <col min="15362" max="15364" width="14.140625" customWidth="1"/>
    <col min="15365" max="15365" width="15.42578125" customWidth="1"/>
    <col min="15366" max="15366" width="13.7109375" customWidth="1"/>
    <col min="15617" max="15617" width="26.28515625" customWidth="1"/>
    <col min="15618" max="15620" width="14.140625" customWidth="1"/>
    <col min="15621" max="15621" width="15.42578125" customWidth="1"/>
    <col min="15622" max="15622" width="13.7109375" customWidth="1"/>
    <col min="15873" max="15873" width="26.28515625" customWidth="1"/>
    <col min="15874" max="15876" width="14.140625" customWidth="1"/>
    <col min="15877" max="15877" width="15.42578125" customWidth="1"/>
    <col min="15878" max="15878" width="13.7109375" customWidth="1"/>
    <col min="16129" max="16129" width="26.28515625" customWidth="1"/>
    <col min="16130" max="16132" width="14.140625" customWidth="1"/>
    <col min="16133" max="16133" width="15.42578125" customWidth="1"/>
    <col min="16134" max="16134" width="13.7109375" customWidth="1"/>
  </cols>
  <sheetData>
    <row r="1" spans="1:6" ht="44.25" customHeight="1" x14ac:dyDescent="0.25">
      <c r="A1" s="334" t="s">
        <v>119</v>
      </c>
      <c r="B1" s="334"/>
      <c r="C1" s="334"/>
      <c r="D1" s="334"/>
      <c r="E1" s="334"/>
      <c r="F1" s="334"/>
    </row>
    <row r="2" spans="1:6" x14ac:dyDescent="0.25">
      <c r="A2" s="141"/>
      <c r="B2" s="98"/>
      <c r="C2" s="98"/>
      <c r="D2" s="98"/>
      <c r="E2" s="98"/>
      <c r="F2" s="98"/>
    </row>
    <row r="3" spans="1:6" x14ac:dyDescent="0.25">
      <c r="A3" s="335" t="s">
        <v>95</v>
      </c>
      <c r="B3" s="338" t="s">
        <v>4</v>
      </c>
      <c r="C3" s="339"/>
      <c r="D3" s="339"/>
      <c r="E3" s="339"/>
      <c r="F3" s="339"/>
    </row>
    <row r="4" spans="1:6" x14ac:dyDescent="0.25">
      <c r="A4" s="336"/>
      <c r="B4" s="338" t="s">
        <v>120</v>
      </c>
      <c r="C4" s="339"/>
      <c r="D4" s="340"/>
      <c r="E4" s="341" t="s">
        <v>106</v>
      </c>
      <c r="F4" s="344" t="s">
        <v>107</v>
      </c>
    </row>
    <row r="5" spans="1:6" x14ac:dyDescent="0.25">
      <c r="A5" s="336"/>
      <c r="B5" s="341" t="s">
        <v>40</v>
      </c>
      <c r="C5" s="341" t="s">
        <v>108</v>
      </c>
      <c r="D5" s="341" t="s">
        <v>121</v>
      </c>
      <c r="E5" s="342"/>
      <c r="F5" s="345"/>
    </row>
    <row r="6" spans="1:6" x14ac:dyDescent="0.25">
      <c r="A6" s="337"/>
      <c r="B6" s="343"/>
      <c r="C6" s="343"/>
      <c r="D6" s="343"/>
      <c r="E6" s="343"/>
      <c r="F6" s="346"/>
    </row>
    <row r="7" spans="1:6" x14ac:dyDescent="0.25">
      <c r="A7" s="142"/>
      <c r="B7" s="143"/>
      <c r="C7" s="144"/>
      <c r="D7" s="144"/>
      <c r="E7" s="145"/>
      <c r="F7" s="146"/>
    </row>
    <row r="8" spans="1:6" ht="19.5" customHeight="1" x14ac:dyDescent="0.25">
      <c r="A8" s="147" t="s">
        <v>83</v>
      </c>
      <c r="B8" s="77">
        <v>24824100</v>
      </c>
      <c r="C8" s="77">
        <v>17700800</v>
      </c>
      <c r="D8" s="77">
        <v>7123300</v>
      </c>
      <c r="E8" s="106">
        <v>105200</v>
      </c>
      <c r="F8" s="78">
        <v>9.5092585086107952</v>
      </c>
    </row>
    <row r="9" spans="1:6" ht="19.5" customHeight="1" x14ac:dyDescent="0.25">
      <c r="A9" s="148"/>
      <c r="B9" s="108"/>
      <c r="C9" s="109"/>
      <c r="D9" s="109"/>
      <c r="E9" s="110"/>
      <c r="F9" s="113"/>
    </row>
    <row r="10" spans="1:6" ht="19.5" customHeight="1" x14ac:dyDescent="0.25">
      <c r="A10" s="112" t="s">
        <v>84</v>
      </c>
      <c r="B10" s="108">
        <v>1339900</v>
      </c>
      <c r="C10" s="109">
        <v>1019200</v>
      </c>
      <c r="D10" s="109">
        <v>320700</v>
      </c>
      <c r="E10" s="110">
        <v>2600</v>
      </c>
      <c r="F10" s="113">
        <v>4.2</v>
      </c>
    </row>
    <row r="11" spans="1:6" ht="19.5" customHeight="1" x14ac:dyDescent="0.25">
      <c r="A11" s="112" t="s">
        <v>85</v>
      </c>
      <c r="B11" s="108">
        <v>8928000</v>
      </c>
      <c r="C11" s="109">
        <v>6103300</v>
      </c>
      <c r="D11" s="109">
        <v>2824700</v>
      </c>
      <c r="E11" s="110">
        <v>47400</v>
      </c>
      <c r="F11" s="113">
        <v>12.4</v>
      </c>
    </row>
    <row r="12" spans="1:6" ht="19.5" customHeight="1" x14ac:dyDescent="0.25">
      <c r="A12" s="112" t="s">
        <v>87</v>
      </c>
      <c r="B12" s="108">
        <v>9371400</v>
      </c>
      <c r="C12" s="109">
        <v>6861400</v>
      </c>
      <c r="D12" s="109">
        <v>2510000</v>
      </c>
      <c r="E12" s="110">
        <v>33900</v>
      </c>
      <c r="F12" s="113">
        <v>7.9</v>
      </c>
    </row>
    <row r="13" spans="1:6" ht="19.5" customHeight="1" x14ac:dyDescent="0.25">
      <c r="A13" s="112" t="s">
        <v>88</v>
      </c>
      <c r="B13" s="108">
        <v>334400</v>
      </c>
      <c r="C13" s="109">
        <v>160900</v>
      </c>
      <c r="D13" s="109">
        <v>173500</v>
      </c>
      <c r="E13" s="110">
        <v>1200</v>
      </c>
      <c r="F13" s="113">
        <v>12.4</v>
      </c>
    </row>
    <row r="14" spans="1:6" ht="19.5" customHeight="1" x14ac:dyDescent="0.25">
      <c r="A14" s="112" t="s">
        <v>89</v>
      </c>
      <c r="B14" s="108">
        <v>2389700</v>
      </c>
      <c r="C14" s="109">
        <v>1762300</v>
      </c>
      <c r="D14" s="109">
        <v>627400</v>
      </c>
      <c r="E14" s="110">
        <v>10300</v>
      </c>
      <c r="F14" s="113">
        <v>9.4</v>
      </c>
    </row>
    <row r="15" spans="1:6" ht="19.5" customHeight="1" x14ac:dyDescent="0.25">
      <c r="A15" s="112" t="s">
        <v>90</v>
      </c>
      <c r="B15" s="108">
        <v>1651000</v>
      </c>
      <c r="C15" s="109">
        <v>1172600</v>
      </c>
      <c r="D15" s="109">
        <v>478400</v>
      </c>
      <c r="E15" s="110">
        <v>6200</v>
      </c>
      <c r="F15" s="113">
        <v>8.4</v>
      </c>
    </row>
    <row r="16" spans="1:6" ht="19.5" customHeight="1" x14ac:dyDescent="0.25">
      <c r="A16" s="112" t="s">
        <v>91</v>
      </c>
      <c r="B16" s="108">
        <v>57700</v>
      </c>
      <c r="C16" s="109">
        <v>36700</v>
      </c>
      <c r="D16" s="109">
        <v>21000</v>
      </c>
      <c r="E16" s="110">
        <v>100</v>
      </c>
      <c r="F16" s="113">
        <v>3.3</v>
      </c>
    </row>
    <row r="17" spans="1:6" ht="19.5" customHeight="1" x14ac:dyDescent="0.25">
      <c r="A17" s="112" t="s">
        <v>92</v>
      </c>
      <c r="B17" s="108">
        <v>200</v>
      </c>
      <c r="C17" s="109">
        <v>200</v>
      </c>
      <c r="D17" s="24" t="s">
        <v>86</v>
      </c>
      <c r="E17" s="110">
        <v>0</v>
      </c>
      <c r="F17" s="113">
        <v>0</v>
      </c>
    </row>
    <row r="18" spans="1:6" ht="19.5" customHeight="1" x14ac:dyDescent="0.25">
      <c r="A18" s="112" t="s">
        <v>93</v>
      </c>
      <c r="B18" s="108">
        <v>751800</v>
      </c>
      <c r="C18" s="109">
        <v>584200</v>
      </c>
      <c r="D18" s="109">
        <v>167600</v>
      </c>
      <c r="E18" s="110">
        <v>3400</v>
      </c>
      <c r="F18" s="113">
        <v>9.1999999999999993</v>
      </c>
    </row>
    <row r="19" spans="1:6" ht="19.5" customHeight="1" x14ac:dyDescent="0.25">
      <c r="A19" s="112"/>
      <c r="B19" s="108"/>
      <c r="C19" s="109"/>
      <c r="D19" s="109"/>
      <c r="E19" s="110"/>
      <c r="F19" s="113"/>
    </row>
    <row r="20" spans="1:6" ht="19.5" customHeight="1" x14ac:dyDescent="0.25">
      <c r="A20" s="114" t="s">
        <v>45</v>
      </c>
      <c r="B20" s="108">
        <v>21713400</v>
      </c>
      <c r="C20" s="108">
        <v>15805600</v>
      </c>
      <c r="D20" s="108">
        <v>5907800</v>
      </c>
      <c r="E20" s="115">
        <v>103400</v>
      </c>
      <c r="F20" s="116">
        <v>10.5</v>
      </c>
    </row>
    <row r="21" spans="1:6" ht="19.5" customHeight="1" x14ac:dyDescent="0.25">
      <c r="A21" s="112"/>
      <c r="B21" s="108"/>
      <c r="C21" s="109"/>
      <c r="D21" s="109"/>
      <c r="E21" s="110"/>
      <c r="F21" s="113"/>
    </row>
    <row r="22" spans="1:6" ht="19.5" customHeight="1" x14ac:dyDescent="0.25">
      <c r="A22" s="112" t="s">
        <v>84</v>
      </c>
      <c r="B22" s="108">
        <v>1060800</v>
      </c>
      <c r="C22" s="109">
        <v>840700</v>
      </c>
      <c r="D22" s="109">
        <v>220100</v>
      </c>
      <c r="E22" s="110">
        <v>2500</v>
      </c>
      <c r="F22" s="113">
        <v>4.8</v>
      </c>
    </row>
    <row r="23" spans="1:6" ht="19.5" customHeight="1" x14ac:dyDescent="0.25">
      <c r="A23" s="112" t="s">
        <v>85</v>
      </c>
      <c r="B23" s="108">
        <v>8909300</v>
      </c>
      <c r="C23" s="109">
        <v>6088000</v>
      </c>
      <c r="D23" s="109">
        <v>2821300</v>
      </c>
      <c r="E23" s="110">
        <v>47400</v>
      </c>
      <c r="F23" s="113">
        <v>12.4</v>
      </c>
    </row>
    <row r="24" spans="1:6" ht="19.5" customHeight="1" x14ac:dyDescent="0.25">
      <c r="A24" s="112" t="s">
        <v>87</v>
      </c>
      <c r="B24" s="108">
        <v>7466900</v>
      </c>
      <c r="C24" s="109">
        <v>5774800</v>
      </c>
      <c r="D24" s="109">
        <v>1692100</v>
      </c>
      <c r="E24" s="110">
        <v>32700</v>
      </c>
      <c r="F24" s="113">
        <v>9.1</v>
      </c>
    </row>
    <row r="25" spans="1:6" ht="19.5" customHeight="1" x14ac:dyDescent="0.25">
      <c r="A25" s="112" t="s">
        <v>88</v>
      </c>
      <c r="B25" s="108">
        <v>334400</v>
      </c>
      <c r="C25" s="109">
        <v>160900</v>
      </c>
      <c r="D25" s="109">
        <v>173500</v>
      </c>
      <c r="E25" s="110">
        <v>1200</v>
      </c>
      <c r="F25" s="113">
        <v>12.4</v>
      </c>
    </row>
    <row r="26" spans="1:6" ht="19.5" customHeight="1" x14ac:dyDescent="0.25">
      <c r="A26" s="112" t="s">
        <v>89</v>
      </c>
      <c r="B26" s="108">
        <v>1504100</v>
      </c>
      <c r="C26" s="109">
        <v>1150500</v>
      </c>
      <c r="D26" s="109">
        <v>353600</v>
      </c>
      <c r="E26" s="110">
        <v>9900</v>
      </c>
      <c r="F26" s="113">
        <v>13.8</v>
      </c>
    </row>
    <row r="27" spans="1:6" ht="19.5" customHeight="1" x14ac:dyDescent="0.25">
      <c r="A27" s="112" t="s">
        <v>90</v>
      </c>
      <c r="B27" s="108">
        <v>1628200</v>
      </c>
      <c r="C27" s="109">
        <v>1169600</v>
      </c>
      <c r="D27" s="109">
        <v>458600</v>
      </c>
      <c r="E27" s="110">
        <v>6200</v>
      </c>
      <c r="F27" s="113">
        <v>8.4</v>
      </c>
    </row>
    <row r="28" spans="1:6" ht="19.5" customHeight="1" x14ac:dyDescent="0.25">
      <c r="A28" s="112" t="s">
        <v>91</v>
      </c>
      <c r="B28" s="108">
        <v>57700</v>
      </c>
      <c r="C28" s="109">
        <v>36700</v>
      </c>
      <c r="D28" s="109">
        <v>21000</v>
      </c>
      <c r="E28" s="110">
        <v>100</v>
      </c>
      <c r="F28" s="113">
        <v>3.3</v>
      </c>
    </row>
    <row r="29" spans="1:6" ht="19.5" customHeight="1" x14ac:dyDescent="0.25">
      <c r="A29" s="112" t="s">
        <v>92</v>
      </c>
      <c r="B29" s="108">
        <v>200</v>
      </c>
      <c r="C29" s="109">
        <v>200</v>
      </c>
      <c r="D29" s="24" t="s">
        <v>86</v>
      </c>
      <c r="E29" s="110">
        <v>0</v>
      </c>
      <c r="F29" s="113">
        <v>0</v>
      </c>
    </row>
    <row r="30" spans="1:6" ht="19.5" customHeight="1" x14ac:dyDescent="0.25">
      <c r="A30" s="112" t="s">
        <v>93</v>
      </c>
      <c r="B30" s="108">
        <v>751800</v>
      </c>
      <c r="C30" s="109">
        <v>584200</v>
      </c>
      <c r="D30" s="109">
        <v>167600</v>
      </c>
      <c r="E30" s="110">
        <v>3400</v>
      </c>
      <c r="F30" s="113">
        <v>9.1999999999999993</v>
      </c>
    </row>
    <row r="31" spans="1:6" ht="19.5" customHeight="1" x14ac:dyDescent="0.25">
      <c r="A31" s="112"/>
      <c r="B31" s="108"/>
      <c r="C31" s="109"/>
      <c r="D31" s="109"/>
      <c r="E31" s="110"/>
      <c r="F31" s="113"/>
    </row>
    <row r="32" spans="1:6" ht="19.5" customHeight="1" x14ac:dyDescent="0.25">
      <c r="A32" s="114" t="s">
        <v>54</v>
      </c>
      <c r="B32" s="108">
        <v>3110700</v>
      </c>
      <c r="C32" s="108">
        <v>1895200</v>
      </c>
      <c r="D32" s="108">
        <v>1215500</v>
      </c>
      <c r="E32" s="115">
        <v>1800</v>
      </c>
      <c r="F32" s="116">
        <v>1.5</v>
      </c>
    </row>
    <row r="33" spans="1:6" ht="19.5" customHeight="1" x14ac:dyDescent="0.25">
      <c r="A33" s="112"/>
      <c r="B33" s="108"/>
      <c r="C33" s="109"/>
      <c r="D33" s="109"/>
      <c r="E33" s="110"/>
      <c r="F33" s="113"/>
    </row>
    <row r="34" spans="1:6" ht="19.5" customHeight="1" x14ac:dyDescent="0.25">
      <c r="A34" s="112" t="s">
        <v>84</v>
      </c>
      <c r="B34" s="108">
        <v>279100</v>
      </c>
      <c r="C34" s="109">
        <v>178500</v>
      </c>
      <c r="D34" s="109">
        <v>100600</v>
      </c>
      <c r="E34" s="110">
        <v>100</v>
      </c>
      <c r="F34" s="113">
        <v>1.1000000000000001</v>
      </c>
    </row>
    <row r="35" spans="1:6" ht="19.5" customHeight="1" x14ac:dyDescent="0.25">
      <c r="A35" s="112" t="s">
        <v>85</v>
      </c>
      <c r="B35" s="108">
        <v>18700</v>
      </c>
      <c r="C35" s="109">
        <v>15300</v>
      </c>
      <c r="D35" s="109">
        <v>3400</v>
      </c>
      <c r="E35" s="110">
        <v>100</v>
      </c>
      <c r="F35" s="113">
        <v>2.8</v>
      </c>
    </row>
    <row r="36" spans="1:6" ht="19.5" customHeight="1" x14ac:dyDescent="0.25">
      <c r="A36" s="112" t="s">
        <v>87</v>
      </c>
      <c r="B36" s="108">
        <v>1904500</v>
      </c>
      <c r="C36" s="109">
        <v>1086600</v>
      </c>
      <c r="D36" s="109">
        <v>817900</v>
      </c>
      <c r="E36" s="110">
        <v>1200</v>
      </c>
      <c r="F36" s="113">
        <v>1.8</v>
      </c>
    </row>
    <row r="37" spans="1:6" ht="19.5" customHeight="1" x14ac:dyDescent="0.25">
      <c r="A37" s="112" t="s">
        <v>89</v>
      </c>
      <c r="B37" s="108">
        <v>885600</v>
      </c>
      <c r="C37" s="109">
        <v>611800</v>
      </c>
      <c r="D37" s="109">
        <v>273800</v>
      </c>
      <c r="E37" s="110">
        <v>400</v>
      </c>
      <c r="F37" s="113">
        <v>1</v>
      </c>
    </row>
    <row r="38" spans="1:6" ht="19.5" customHeight="1" x14ac:dyDescent="0.25">
      <c r="A38" s="112" t="s">
        <v>90</v>
      </c>
      <c r="B38" s="108">
        <v>22800</v>
      </c>
      <c r="C38" s="109">
        <v>3000</v>
      </c>
      <c r="D38" s="109">
        <v>19800</v>
      </c>
      <c r="E38" s="110">
        <v>0</v>
      </c>
      <c r="F38" s="113">
        <v>0</v>
      </c>
    </row>
    <row r="39" spans="1:6" x14ac:dyDescent="0.25">
      <c r="A39" s="149"/>
      <c r="B39" s="150"/>
      <c r="C39" s="150"/>
      <c r="D39" s="150"/>
      <c r="E39" s="150"/>
      <c r="F39" s="151"/>
    </row>
    <row r="41" spans="1:6" ht="16.5" customHeight="1" x14ac:dyDescent="0.25">
      <c r="A41" s="64" t="s">
        <v>72</v>
      </c>
    </row>
    <row r="42" spans="1:6" ht="16.5" customHeight="1" x14ac:dyDescent="0.25">
      <c r="A42" s="152" t="s">
        <v>73</v>
      </c>
    </row>
    <row r="43" spans="1:6" ht="16.5" customHeight="1" x14ac:dyDescent="0.25">
      <c r="A43" s="152" t="s">
        <v>74</v>
      </c>
    </row>
  </sheetData>
  <mergeCells count="9">
    <mergeCell ref="A1:F1"/>
    <mergeCell ref="A3:A6"/>
    <mergeCell ref="B3:F3"/>
    <mergeCell ref="B4:D4"/>
    <mergeCell ref="E4:E6"/>
    <mergeCell ref="F4:F6"/>
    <mergeCell ref="B5:B6"/>
    <mergeCell ref="C5:C6"/>
    <mergeCell ref="D5:D6"/>
  </mergeCells>
  <pageMargins left="0.83" right="0.7" top="0.75" bottom="0.75" header="0.3" footer="0.3"/>
  <pageSetup scale="85" orientation="portrait" horizontalDpi="200" verticalDpi="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5"/>
  <sheetViews>
    <sheetView showGridLines="0" zoomScale="85" zoomScaleNormal="85" workbookViewId="0">
      <selection activeCell="G12" sqref="G12"/>
    </sheetView>
  </sheetViews>
  <sheetFormatPr baseColWidth="10" defaultRowHeight="15" x14ac:dyDescent="0.25"/>
  <cols>
    <col min="2" max="11" width="7.7109375" customWidth="1"/>
    <col min="258" max="267" width="7.7109375" customWidth="1"/>
    <col min="514" max="523" width="7.7109375" customWidth="1"/>
    <col min="770" max="779" width="7.7109375" customWidth="1"/>
    <col min="1026" max="1035" width="7.7109375" customWidth="1"/>
    <col min="1282" max="1291" width="7.7109375" customWidth="1"/>
    <col min="1538" max="1547" width="7.7109375" customWidth="1"/>
    <col min="1794" max="1803" width="7.7109375" customWidth="1"/>
    <col min="2050" max="2059" width="7.7109375" customWidth="1"/>
    <col min="2306" max="2315" width="7.7109375" customWidth="1"/>
    <col min="2562" max="2571" width="7.7109375" customWidth="1"/>
    <col min="2818" max="2827" width="7.7109375" customWidth="1"/>
    <col min="3074" max="3083" width="7.7109375" customWidth="1"/>
    <col min="3330" max="3339" width="7.7109375" customWidth="1"/>
    <col min="3586" max="3595" width="7.7109375" customWidth="1"/>
    <col min="3842" max="3851" width="7.7109375" customWidth="1"/>
    <col min="4098" max="4107" width="7.7109375" customWidth="1"/>
    <col min="4354" max="4363" width="7.7109375" customWidth="1"/>
    <col min="4610" max="4619" width="7.7109375" customWidth="1"/>
    <col min="4866" max="4875" width="7.7109375" customWidth="1"/>
    <col min="5122" max="5131" width="7.7109375" customWidth="1"/>
    <col min="5378" max="5387" width="7.7109375" customWidth="1"/>
    <col min="5634" max="5643" width="7.7109375" customWidth="1"/>
    <col min="5890" max="5899" width="7.7109375" customWidth="1"/>
    <col min="6146" max="6155" width="7.7109375" customWidth="1"/>
    <col min="6402" max="6411" width="7.7109375" customWidth="1"/>
    <col min="6658" max="6667" width="7.7109375" customWidth="1"/>
    <col min="6914" max="6923" width="7.7109375" customWidth="1"/>
    <col min="7170" max="7179" width="7.7109375" customWidth="1"/>
    <col min="7426" max="7435" width="7.7109375" customWidth="1"/>
    <col min="7682" max="7691" width="7.7109375" customWidth="1"/>
    <col min="7938" max="7947" width="7.7109375" customWidth="1"/>
    <col min="8194" max="8203" width="7.7109375" customWidth="1"/>
    <col min="8450" max="8459" width="7.7109375" customWidth="1"/>
    <col min="8706" max="8715" width="7.7109375" customWidth="1"/>
    <col min="8962" max="8971" width="7.7109375" customWidth="1"/>
    <col min="9218" max="9227" width="7.7109375" customWidth="1"/>
    <col min="9474" max="9483" width="7.7109375" customWidth="1"/>
    <col min="9730" max="9739" width="7.7109375" customWidth="1"/>
    <col min="9986" max="9995" width="7.7109375" customWidth="1"/>
    <col min="10242" max="10251" width="7.7109375" customWidth="1"/>
    <col min="10498" max="10507" width="7.7109375" customWidth="1"/>
    <col min="10754" max="10763" width="7.7109375" customWidth="1"/>
    <col min="11010" max="11019" width="7.7109375" customWidth="1"/>
    <col min="11266" max="11275" width="7.7109375" customWidth="1"/>
    <col min="11522" max="11531" width="7.7109375" customWidth="1"/>
    <col min="11778" max="11787" width="7.7109375" customWidth="1"/>
    <col min="12034" max="12043" width="7.7109375" customWidth="1"/>
    <col min="12290" max="12299" width="7.7109375" customWidth="1"/>
    <col min="12546" max="12555" width="7.7109375" customWidth="1"/>
    <col min="12802" max="12811" width="7.7109375" customWidth="1"/>
    <col min="13058" max="13067" width="7.7109375" customWidth="1"/>
    <col min="13314" max="13323" width="7.7109375" customWidth="1"/>
    <col min="13570" max="13579" width="7.7109375" customWidth="1"/>
    <col min="13826" max="13835" width="7.7109375" customWidth="1"/>
    <col min="14082" max="14091" width="7.7109375" customWidth="1"/>
    <col min="14338" max="14347" width="7.7109375" customWidth="1"/>
    <col min="14594" max="14603" width="7.7109375" customWidth="1"/>
    <col min="14850" max="14859" width="7.7109375" customWidth="1"/>
    <col min="15106" max="15115" width="7.7109375" customWidth="1"/>
    <col min="15362" max="15371" width="7.7109375" customWidth="1"/>
    <col min="15618" max="15627" width="7.7109375" customWidth="1"/>
    <col min="15874" max="15883" width="7.7109375" customWidth="1"/>
    <col min="16130" max="16139" width="7.7109375" customWidth="1"/>
  </cols>
  <sheetData>
    <row r="1" spans="1:12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x14ac:dyDescent="0.25">
      <c r="A4" s="46"/>
      <c r="B4" s="46"/>
      <c r="C4" s="46" t="s">
        <v>122</v>
      </c>
      <c r="D4" s="46" t="s">
        <v>123</v>
      </c>
      <c r="E4" s="46" t="s">
        <v>124</v>
      </c>
      <c r="F4" s="46"/>
      <c r="G4" s="46"/>
      <c r="H4" s="46" t="s">
        <v>122</v>
      </c>
      <c r="I4" s="46" t="s">
        <v>123</v>
      </c>
      <c r="J4" s="46" t="s">
        <v>124</v>
      </c>
      <c r="K4" s="46"/>
      <c r="L4" s="46"/>
    </row>
    <row r="5" spans="1:12" x14ac:dyDescent="0.25">
      <c r="A5" s="46"/>
      <c r="B5" s="242" t="s">
        <v>45</v>
      </c>
      <c r="C5" s="281">
        <f t="shared" ref="C5:E6" si="0">H5/1000000</f>
        <v>7.3715000000000002</v>
      </c>
      <c r="D5" s="281">
        <f t="shared" si="0"/>
        <v>12.9625</v>
      </c>
      <c r="E5" s="281">
        <f t="shared" si="0"/>
        <v>1.3793</v>
      </c>
      <c r="F5" s="6"/>
      <c r="G5" s="46"/>
      <c r="H5" s="122">
        <v>7371500</v>
      </c>
      <c r="I5" s="122">
        <v>12962500</v>
      </c>
      <c r="J5" s="282">
        <v>1379300</v>
      </c>
      <c r="K5" s="46"/>
      <c r="L5" s="46"/>
    </row>
    <row r="6" spans="1:12" x14ac:dyDescent="0.25">
      <c r="A6" s="46"/>
      <c r="B6" s="242" t="s">
        <v>115</v>
      </c>
      <c r="C6" s="281">
        <f t="shared" si="0"/>
        <v>1.1484000000000001</v>
      </c>
      <c r="D6" s="281">
        <f t="shared" si="0"/>
        <v>1.8551</v>
      </c>
      <c r="E6" s="281">
        <f t="shared" si="0"/>
        <v>0.1072</v>
      </c>
      <c r="F6" s="6"/>
      <c r="G6" s="46"/>
      <c r="H6" s="122">
        <v>1148400</v>
      </c>
      <c r="I6" s="122">
        <v>1855100</v>
      </c>
      <c r="J6" s="282">
        <v>107200</v>
      </c>
      <c r="K6" s="46"/>
      <c r="L6" s="46"/>
    </row>
    <row r="7" spans="1:12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6"/>
    </row>
    <row r="10" spans="1:12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2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2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2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2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2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</row>
  </sheetData>
  <pageMargins left="1.17" right="0.48" top="1.01" bottom="0.57999999999999996" header="0.3" footer="0.3"/>
  <pageSetup scale="98" orientation="portrait" horizontalDpi="200" verticalDpi="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44"/>
  <sheetViews>
    <sheetView showGridLines="0" zoomScaleNormal="100" workbookViewId="0">
      <selection activeCell="G9" sqref="G9"/>
    </sheetView>
  </sheetViews>
  <sheetFormatPr baseColWidth="10" defaultRowHeight="15" x14ac:dyDescent="0.25"/>
  <cols>
    <col min="1" max="1" width="36.28515625" style="34" customWidth="1"/>
    <col min="2" max="2" width="15.42578125" customWidth="1"/>
    <col min="3" max="3" width="14.140625" customWidth="1"/>
    <col min="4" max="4" width="17.140625" customWidth="1"/>
    <col min="5" max="5" width="15.28515625" customWidth="1"/>
    <col min="257" max="257" width="36.28515625" customWidth="1"/>
    <col min="258" max="258" width="15.42578125" customWidth="1"/>
    <col min="259" max="259" width="14.140625" customWidth="1"/>
    <col min="260" max="260" width="17.140625" customWidth="1"/>
    <col min="261" max="261" width="15.28515625" customWidth="1"/>
    <col min="513" max="513" width="36.28515625" customWidth="1"/>
    <col min="514" max="514" width="15.42578125" customWidth="1"/>
    <col min="515" max="515" width="14.140625" customWidth="1"/>
    <col min="516" max="516" width="17.140625" customWidth="1"/>
    <col min="517" max="517" width="15.28515625" customWidth="1"/>
    <col min="769" max="769" width="36.28515625" customWidth="1"/>
    <col min="770" max="770" width="15.42578125" customWidth="1"/>
    <col min="771" max="771" width="14.140625" customWidth="1"/>
    <col min="772" max="772" width="17.140625" customWidth="1"/>
    <col min="773" max="773" width="15.28515625" customWidth="1"/>
    <col min="1025" max="1025" width="36.28515625" customWidth="1"/>
    <col min="1026" max="1026" width="15.42578125" customWidth="1"/>
    <col min="1027" max="1027" width="14.140625" customWidth="1"/>
    <col min="1028" max="1028" width="17.140625" customWidth="1"/>
    <col min="1029" max="1029" width="15.28515625" customWidth="1"/>
    <col min="1281" max="1281" width="36.28515625" customWidth="1"/>
    <col min="1282" max="1282" width="15.42578125" customWidth="1"/>
    <col min="1283" max="1283" width="14.140625" customWidth="1"/>
    <col min="1284" max="1284" width="17.140625" customWidth="1"/>
    <col min="1285" max="1285" width="15.28515625" customWidth="1"/>
    <col min="1537" max="1537" width="36.28515625" customWidth="1"/>
    <col min="1538" max="1538" width="15.42578125" customWidth="1"/>
    <col min="1539" max="1539" width="14.140625" customWidth="1"/>
    <col min="1540" max="1540" width="17.140625" customWidth="1"/>
    <col min="1541" max="1541" width="15.28515625" customWidth="1"/>
    <col min="1793" max="1793" width="36.28515625" customWidth="1"/>
    <col min="1794" max="1794" width="15.42578125" customWidth="1"/>
    <col min="1795" max="1795" width="14.140625" customWidth="1"/>
    <col min="1796" max="1796" width="17.140625" customWidth="1"/>
    <col min="1797" max="1797" width="15.28515625" customWidth="1"/>
    <col min="2049" max="2049" width="36.28515625" customWidth="1"/>
    <col min="2050" max="2050" width="15.42578125" customWidth="1"/>
    <col min="2051" max="2051" width="14.140625" customWidth="1"/>
    <col min="2052" max="2052" width="17.140625" customWidth="1"/>
    <col min="2053" max="2053" width="15.28515625" customWidth="1"/>
    <col min="2305" max="2305" width="36.28515625" customWidth="1"/>
    <col min="2306" max="2306" width="15.42578125" customWidth="1"/>
    <col min="2307" max="2307" width="14.140625" customWidth="1"/>
    <col min="2308" max="2308" width="17.140625" customWidth="1"/>
    <col min="2309" max="2309" width="15.28515625" customWidth="1"/>
    <col min="2561" max="2561" width="36.28515625" customWidth="1"/>
    <col min="2562" max="2562" width="15.42578125" customWidth="1"/>
    <col min="2563" max="2563" width="14.140625" customWidth="1"/>
    <col min="2564" max="2564" width="17.140625" customWidth="1"/>
    <col min="2565" max="2565" width="15.28515625" customWidth="1"/>
    <col min="2817" max="2817" width="36.28515625" customWidth="1"/>
    <col min="2818" max="2818" width="15.42578125" customWidth="1"/>
    <col min="2819" max="2819" width="14.140625" customWidth="1"/>
    <col min="2820" max="2820" width="17.140625" customWidth="1"/>
    <col min="2821" max="2821" width="15.28515625" customWidth="1"/>
    <col min="3073" max="3073" width="36.28515625" customWidth="1"/>
    <col min="3074" max="3074" width="15.42578125" customWidth="1"/>
    <col min="3075" max="3075" width="14.140625" customWidth="1"/>
    <col min="3076" max="3076" width="17.140625" customWidth="1"/>
    <col min="3077" max="3077" width="15.28515625" customWidth="1"/>
    <col min="3329" max="3329" width="36.28515625" customWidth="1"/>
    <col min="3330" max="3330" width="15.42578125" customWidth="1"/>
    <col min="3331" max="3331" width="14.140625" customWidth="1"/>
    <col min="3332" max="3332" width="17.140625" customWidth="1"/>
    <col min="3333" max="3333" width="15.28515625" customWidth="1"/>
    <col min="3585" max="3585" width="36.28515625" customWidth="1"/>
    <col min="3586" max="3586" width="15.42578125" customWidth="1"/>
    <col min="3587" max="3587" width="14.140625" customWidth="1"/>
    <col min="3588" max="3588" width="17.140625" customWidth="1"/>
    <col min="3589" max="3589" width="15.28515625" customWidth="1"/>
    <col min="3841" max="3841" width="36.28515625" customWidth="1"/>
    <col min="3842" max="3842" width="15.42578125" customWidth="1"/>
    <col min="3843" max="3843" width="14.140625" customWidth="1"/>
    <col min="3844" max="3844" width="17.140625" customWidth="1"/>
    <col min="3845" max="3845" width="15.28515625" customWidth="1"/>
    <col min="4097" max="4097" width="36.28515625" customWidth="1"/>
    <col min="4098" max="4098" width="15.42578125" customWidth="1"/>
    <col min="4099" max="4099" width="14.140625" customWidth="1"/>
    <col min="4100" max="4100" width="17.140625" customWidth="1"/>
    <col min="4101" max="4101" width="15.28515625" customWidth="1"/>
    <col min="4353" max="4353" width="36.28515625" customWidth="1"/>
    <col min="4354" max="4354" width="15.42578125" customWidth="1"/>
    <col min="4355" max="4355" width="14.140625" customWidth="1"/>
    <col min="4356" max="4356" width="17.140625" customWidth="1"/>
    <col min="4357" max="4357" width="15.28515625" customWidth="1"/>
    <col min="4609" max="4609" width="36.28515625" customWidth="1"/>
    <col min="4610" max="4610" width="15.42578125" customWidth="1"/>
    <col min="4611" max="4611" width="14.140625" customWidth="1"/>
    <col min="4612" max="4612" width="17.140625" customWidth="1"/>
    <col min="4613" max="4613" width="15.28515625" customWidth="1"/>
    <col min="4865" max="4865" width="36.28515625" customWidth="1"/>
    <col min="4866" max="4866" width="15.42578125" customWidth="1"/>
    <col min="4867" max="4867" width="14.140625" customWidth="1"/>
    <col min="4868" max="4868" width="17.140625" customWidth="1"/>
    <col min="4869" max="4869" width="15.28515625" customWidth="1"/>
    <col min="5121" max="5121" width="36.28515625" customWidth="1"/>
    <col min="5122" max="5122" width="15.42578125" customWidth="1"/>
    <col min="5123" max="5123" width="14.140625" customWidth="1"/>
    <col min="5124" max="5124" width="17.140625" customWidth="1"/>
    <col min="5125" max="5125" width="15.28515625" customWidth="1"/>
    <col min="5377" max="5377" width="36.28515625" customWidth="1"/>
    <col min="5378" max="5378" width="15.42578125" customWidth="1"/>
    <col min="5379" max="5379" width="14.140625" customWidth="1"/>
    <col min="5380" max="5380" width="17.140625" customWidth="1"/>
    <col min="5381" max="5381" width="15.28515625" customWidth="1"/>
    <col min="5633" max="5633" width="36.28515625" customWidth="1"/>
    <col min="5634" max="5634" width="15.42578125" customWidth="1"/>
    <col min="5635" max="5635" width="14.140625" customWidth="1"/>
    <col min="5636" max="5636" width="17.140625" customWidth="1"/>
    <col min="5637" max="5637" width="15.28515625" customWidth="1"/>
    <col min="5889" max="5889" width="36.28515625" customWidth="1"/>
    <col min="5890" max="5890" width="15.42578125" customWidth="1"/>
    <col min="5891" max="5891" width="14.140625" customWidth="1"/>
    <col min="5892" max="5892" width="17.140625" customWidth="1"/>
    <col min="5893" max="5893" width="15.28515625" customWidth="1"/>
    <col min="6145" max="6145" width="36.28515625" customWidth="1"/>
    <col min="6146" max="6146" width="15.42578125" customWidth="1"/>
    <col min="6147" max="6147" width="14.140625" customWidth="1"/>
    <col min="6148" max="6148" width="17.140625" customWidth="1"/>
    <col min="6149" max="6149" width="15.28515625" customWidth="1"/>
    <col min="6401" max="6401" width="36.28515625" customWidth="1"/>
    <col min="6402" max="6402" width="15.42578125" customWidth="1"/>
    <col min="6403" max="6403" width="14.140625" customWidth="1"/>
    <col min="6404" max="6404" width="17.140625" customWidth="1"/>
    <col min="6405" max="6405" width="15.28515625" customWidth="1"/>
    <col min="6657" max="6657" width="36.28515625" customWidth="1"/>
    <col min="6658" max="6658" width="15.42578125" customWidth="1"/>
    <col min="6659" max="6659" width="14.140625" customWidth="1"/>
    <col min="6660" max="6660" width="17.140625" customWidth="1"/>
    <col min="6661" max="6661" width="15.28515625" customWidth="1"/>
    <col min="6913" max="6913" width="36.28515625" customWidth="1"/>
    <col min="6914" max="6914" width="15.42578125" customWidth="1"/>
    <col min="6915" max="6915" width="14.140625" customWidth="1"/>
    <col min="6916" max="6916" width="17.140625" customWidth="1"/>
    <col min="6917" max="6917" width="15.28515625" customWidth="1"/>
    <col min="7169" max="7169" width="36.28515625" customWidth="1"/>
    <col min="7170" max="7170" width="15.42578125" customWidth="1"/>
    <col min="7171" max="7171" width="14.140625" customWidth="1"/>
    <col min="7172" max="7172" width="17.140625" customWidth="1"/>
    <col min="7173" max="7173" width="15.28515625" customWidth="1"/>
    <col min="7425" max="7425" width="36.28515625" customWidth="1"/>
    <col min="7426" max="7426" width="15.42578125" customWidth="1"/>
    <col min="7427" max="7427" width="14.140625" customWidth="1"/>
    <col min="7428" max="7428" width="17.140625" customWidth="1"/>
    <col min="7429" max="7429" width="15.28515625" customWidth="1"/>
    <col min="7681" max="7681" width="36.28515625" customWidth="1"/>
    <col min="7682" max="7682" width="15.42578125" customWidth="1"/>
    <col min="7683" max="7683" width="14.140625" customWidth="1"/>
    <col min="7684" max="7684" width="17.140625" customWidth="1"/>
    <col min="7685" max="7685" width="15.28515625" customWidth="1"/>
    <col min="7937" max="7937" width="36.28515625" customWidth="1"/>
    <col min="7938" max="7938" width="15.42578125" customWidth="1"/>
    <col min="7939" max="7939" width="14.140625" customWidth="1"/>
    <col min="7940" max="7940" width="17.140625" customWidth="1"/>
    <col min="7941" max="7941" width="15.28515625" customWidth="1"/>
    <col min="8193" max="8193" width="36.28515625" customWidth="1"/>
    <col min="8194" max="8194" width="15.42578125" customWidth="1"/>
    <col min="8195" max="8195" width="14.140625" customWidth="1"/>
    <col min="8196" max="8196" width="17.140625" customWidth="1"/>
    <col min="8197" max="8197" width="15.28515625" customWidth="1"/>
    <col min="8449" max="8449" width="36.28515625" customWidth="1"/>
    <col min="8450" max="8450" width="15.42578125" customWidth="1"/>
    <col min="8451" max="8451" width="14.140625" customWidth="1"/>
    <col min="8452" max="8452" width="17.140625" customWidth="1"/>
    <col min="8453" max="8453" width="15.28515625" customWidth="1"/>
    <col min="8705" max="8705" width="36.28515625" customWidth="1"/>
    <col min="8706" max="8706" width="15.42578125" customWidth="1"/>
    <col min="8707" max="8707" width="14.140625" customWidth="1"/>
    <col min="8708" max="8708" width="17.140625" customWidth="1"/>
    <col min="8709" max="8709" width="15.28515625" customWidth="1"/>
    <col min="8961" max="8961" width="36.28515625" customWidth="1"/>
    <col min="8962" max="8962" width="15.42578125" customWidth="1"/>
    <col min="8963" max="8963" width="14.140625" customWidth="1"/>
    <col min="8964" max="8964" width="17.140625" customWidth="1"/>
    <col min="8965" max="8965" width="15.28515625" customWidth="1"/>
    <col min="9217" max="9217" width="36.28515625" customWidth="1"/>
    <col min="9218" max="9218" width="15.42578125" customWidth="1"/>
    <col min="9219" max="9219" width="14.140625" customWidth="1"/>
    <col min="9220" max="9220" width="17.140625" customWidth="1"/>
    <col min="9221" max="9221" width="15.28515625" customWidth="1"/>
    <col min="9473" max="9473" width="36.28515625" customWidth="1"/>
    <col min="9474" max="9474" width="15.42578125" customWidth="1"/>
    <col min="9475" max="9475" width="14.140625" customWidth="1"/>
    <col min="9476" max="9476" width="17.140625" customWidth="1"/>
    <col min="9477" max="9477" width="15.28515625" customWidth="1"/>
    <col min="9729" max="9729" width="36.28515625" customWidth="1"/>
    <col min="9730" max="9730" width="15.42578125" customWidth="1"/>
    <col min="9731" max="9731" width="14.140625" customWidth="1"/>
    <col min="9732" max="9732" width="17.140625" customWidth="1"/>
    <col min="9733" max="9733" width="15.28515625" customWidth="1"/>
    <col min="9985" max="9985" width="36.28515625" customWidth="1"/>
    <col min="9986" max="9986" width="15.42578125" customWidth="1"/>
    <col min="9987" max="9987" width="14.140625" customWidth="1"/>
    <col min="9988" max="9988" width="17.140625" customWidth="1"/>
    <col min="9989" max="9989" width="15.28515625" customWidth="1"/>
    <col min="10241" max="10241" width="36.28515625" customWidth="1"/>
    <col min="10242" max="10242" width="15.42578125" customWidth="1"/>
    <col min="10243" max="10243" width="14.140625" customWidth="1"/>
    <col min="10244" max="10244" width="17.140625" customWidth="1"/>
    <col min="10245" max="10245" width="15.28515625" customWidth="1"/>
    <col min="10497" max="10497" width="36.28515625" customWidth="1"/>
    <col min="10498" max="10498" width="15.42578125" customWidth="1"/>
    <col min="10499" max="10499" width="14.140625" customWidth="1"/>
    <col min="10500" max="10500" width="17.140625" customWidth="1"/>
    <col min="10501" max="10501" width="15.28515625" customWidth="1"/>
    <col min="10753" max="10753" width="36.28515625" customWidth="1"/>
    <col min="10754" max="10754" width="15.42578125" customWidth="1"/>
    <col min="10755" max="10755" width="14.140625" customWidth="1"/>
    <col min="10756" max="10756" width="17.140625" customWidth="1"/>
    <col min="10757" max="10757" width="15.28515625" customWidth="1"/>
    <col min="11009" max="11009" width="36.28515625" customWidth="1"/>
    <col min="11010" max="11010" width="15.42578125" customWidth="1"/>
    <col min="11011" max="11011" width="14.140625" customWidth="1"/>
    <col min="11012" max="11012" width="17.140625" customWidth="1"/>
    <col min="11013" max="11013" width="15.28515625" customWidth="1"/>
    <col min="11265" max="11265" width="36.28515625" customWidth="1"/>
    <col min="11266" max="11266" width="15.42578125" customWidth="1"/>
    <col min="11267" max="11267" width="14.140625" customWidth="1"/>
    <col min="11268" max="11268" width="17.140625" customWidth="1"/>
    <col min="11269" max="11269" width="15.28515625" customWidth="1"/>
    <col min="11521" max="11521" width="36.28515625" customWidth="1"/>
    <col min="11522" max="11522" width="15.42578125" customWidth="1"/>
    <col min="11523" max="11523" width="14.140625" customWidth="1"/>
    <col min="11524" max="11524" width="17.140625" customWidth="1"/>
    <col min="11525" max="11525" width="15.28515625" customWidth="1"/>
    <col min="11777" max="11777" width="36.28515625" customWidth="1"/>
    <col min="11778" max="11778" width="15.42578125" customWidth="1"/>
    <col min="11779" max="11779" width="14.140625" customWidth="1"/>
    <col min="11780" max="11780" width="17.140625" customWidth="1"/>
    <col min="11781" max="11781" width="15.28515625" customWidth="1"/>
    <col min="12033" max="12033" width="36.28515625" customWidth="1"/>
    <col min="12034" max="12034" width="15.42578125" customWidth="1"/>
    <col min="12035" max="12035" width="14.140625" customWidth="1"/>
    <col min="12036" max="12036" width="17.140625" customWidth="1"/>
    <col min="12037" max="12037" width="15.28515625" customWidth="1"/>
    <col min="12289" max="12289" width="36.28515625" customWidth="1"/>
    <col min="12290" max="12290" width="15.42578125" customWidth="1"/>
    <col min="12291" max="12291" width="14.140625" customWidth="1"/>
    <col min="12292" max="12292" width="17.140625" customWidth="1"/>
    <col min="12293" max="12293" width="15.28515625" customWidth="1"/>
    <col min="12545" max="12545" width="36.28515625" customWidth="1"/>
    <col min="12546" max="12546" width="15.42578125" customWidth="1"/>
    <col min="12547" max="12547" width="14.140625" customWidth="1"/>
    <col min="12548" max="12548" width="17.140625" customWidth="1"/>
    <col min="12549" max="12549" width="15.28515625" customWidth="1"/>
    <col min="12801" max="12801" width="36.28515625" customWidth="1"/>
    <col min="12802" max="12802" width="15.42578125" customWidth="1"/>
    <col min="12803" max="12803" width="14.140625" customWidth="1"/>
    <col min="12804" max="12804" width="17.140625" customWidth="1"/>
    <col min="12805" max="12805" width="15.28515625" customWidth="1"/>
    <col min="13057" max="13057" width="36.28515625" customWidth="1"/>
    <col min="13058" max="13058" width="15.42578125" customWidth="1"/>
    <col min="13059" max="13059" width="14.140625" customWidth="1"/>
    <col min="13060" max="13060" width="17.140625" customWidth="1"/>
    <col min="13061" max="13061" width="15.28515625" customWidth="1"/>
    <col min="13313" max="13313" width="36.28515625" customWidth="1"/>
    <col min="13314" max="13314" width="15.42578125" customWidth="1"/>
    <col min="13315" max="13315" width="14.140625" customWidth="1"/>
    <col min="13316" max="13316" width="17.140625" customWidth="1"/>
    <col min="13317" max="13317" width="15.28515625" customWidth="1"/>
    <col min="13569" max="13569" width="36.28515625" customWidth="1"/>
    <col min="13570" max="13570" width="15.42578125" customWidth="1"/>
    <col min="13571" max="13571" width="14.140625" customWidth="1"/>
    <col min="13572" max="13572" width="17.140625" customWidth="1"/>
    <col min="13573" max="13573" width="15.28515625" customWidth="1"/>
    <col min="13825" max="13825" width="36.28515625" customWidth="1"/>
    <col min="13826" max="13826" width="15.42578125" customWidth="1"/>
    <col min="13827" max="13827" width="14.140625" customWidth="1"/>
    <col min="13828" max="13828" width="17.140625" customWidth="1"/>
    <col min="13829" max="13829" width="15.28515625" customWidth="1"/>
    <col min="14081" max="14081" width="36.28515625" customWidth="1"/>
    <col min="14082" max="14082" width="15.42578125" customWidth="1"/>
    <col min="14083" max="14083" width="14.140625" customWidth="1"/>
    <col min="14084" max="14084" width="17.140625" customWidth="1"/>
    <col min="14085" max="14085" width="15.28515625" customWidth="1"/>
    <col min="14337" max="14337" width="36.28515625" customWidth="1"/>
    <col min="14338" max="14338" width="15.42578125" customWidth="1"/>
    <col min="14339" max="14339" width="14.140625" customWidth="1"/>
    <col min="14340" max="14340" width="17.140625" customWidth="1"/>
    <col min="14341" max="14341" width="15.28515625" customWidth="1"/>
    <col min="14593" max="14593" width="36.28515625" customWidth="1"/>
    <col min="14594" max="14594" width="15.42578125" customWidth="1"/>
    <col min="14595" max="14595" width="14.140625" customWidth="1"/>
    <col min="14596" max="14596" width="17.140625" customWidth="1"/>
    <col min="14597" max="14597" width="15.28515625" customWidth="1"/>
    <col min="14849" max="14849" width="36.28515625" customWidth="1"/>
    <col min="14850" max="14850" width="15.42578125" customWidth="1"/>
    <col min="14851" max="14851" width="14.140625" customWidth="1"/>
    <col min="14852" max="14852" width="17.140625" customWidth="1"/>
    <col min="14853" max="14853" width="15.28515625" customWidth="1"/>
    <col min="15105" max="15105" width="36.28515625" customWidth="1"/>
    <col min="15106" max="15106" width="15.42578125" customWidth="1"/>
    <col min="15107" max="15107" width="14.140625" customWidth="1"/>
    <col min="15108" max="15108" width="17.140625" customWidth="1"/>
    <col min="15109" max="15109" width="15.28515625" customWidth="1"/>
    <col min="15361" max="15361" width="36.28515625" customWidth="1"/>
    <col min="15362" max="15362" width="15.42578125" customWidth="1"/>
    <col min="15363" max="15363" width="14.140625" customWidth="1"/>
    <col min="15364" max="15364" width="17.140625" customWidth="1"/>
    <col min="15365" max="15365" width="15.28515625" customWidth="1"/>
    <col min="15617" max="15617" width="36.28515625" customWidth="1"/>
    <col min="15618" max="15618" width="15.42578125" customWidth="1"/>
    <col min="15619" max="15619" width="14.140625" customWidth="1"/>
    <col min="15620" max="15620" width="17.140625" customWidth="1"/>
    <col min="15621" max="15621" width="15.28515625" customWidth="1"/>
    <col min="15873" max="15873" width="36.28515625" customWidth="1"/>
    <col min="15874" max="15874" width="15.42578125" customWidth="1"/>
    <col min="15875" max="15875" width="14.140625" customWidth="1"/>
    <col min="15876" max="15876" width="17.140625" customWidth="1"/>
    <col min="15877" max="15877" width="15.28515625" customWidth="1"/>
    <col min="16129" max="16129" width="36.28515625" customWidth="1"/>
    <col min="16130" max="16130" width="15.42578125" customWidth="1"/>
    <col min="16131" max="16131" width="14.140625" customWidth="1"/>
    <col min="16132" max="16132" width="17.140625" customWidth="1"/>
    <col min="16133" max="16133" width="15.28515625" customWidth="1"/>
  </cols>
  <sheetData>
    <row r="1" spans="1:8" s="34" customFormat="1" ht="11.25" customHeight="1" x14ac:dyDescent="0.25">
      <c r="A1" s="153"/>
      <c r="B1" s="153"/>
      <c r="C1" s="153"/>
      <c r="D1" s="153"/>
      <c r="E1" s="153"/>
    </row>
    <row r="2" spans="1:8" ht="36.75" customHeight="1" x14ac:dyDescent="0.25">
      <c r="A2" s="334" t="s">
        <v>125</v>
      </c>
      <c r="B2" s="334"/>
      <c r="C2" s="334"/>
      <c r="D2" s="334"/>
      <c r="E2" s="334"/>
    </row>
    <row r="3" spans="1:8" ht="10.5" customHeight="1" x14ac:dyDescent="0.25">
      <c r="A3" s="153"/>
      <c r="B3" s="154"/>
      <c r="C3" s="154"/>
      <c r="D3" s="154"/>
      <c r="E3" s="154"/>
    </row>
    <row r="4" spans="1:8" ht="17.25" customHeight="1" x14ac:dyDescent="0.25">
      <c r="A4" s="331" t="s">
        <v>126</v>
      </c>
      <c r="B4" s="322" t="s">
        <v>127</v>
      </c>
      <c r="C4" s="323"/>
      <c r="D4" s="323"/>
      <c r="E4" s="323"/>
    </row>
    <row r="5" spans="1:8" ht="17.25" customHeight="1" x14ac:dyDescent="0.25">
      <c r="A5" s="347"/>
      <c r="B5" s="325" t="s">
        <v>40</v>
      </c>
      <c r="C5" s="322" t="s">
        <v>128</v>
      </c>
      <c r="D5" s="323"/>
      <c r="E5" s="323"/>
    </row>
    <row r="6" spans="1:8" ht="17.25" customHeight="1" x14ac:dyDescent="0.25">
      <c r="A6" s="347"/>
      <c r="B6" s="326"/>
      <c r="C6" s="325" t="s">
        <v>129</v>
      </c>
      <c r="D6" s="325" t="s">
        <v>130</v>
      </c>
      <c r="E6" s="328" t="s">
        <v>131</v>
      </c>
    </row>
    <row r="7" spans="1:8" ht="17.25" customHeight="1" x14ac:dyDescent="0.25">
      <c r="A7" s="333"/>
      <c r="B7" s="327"/>
      <c r="C7" s="327"/>
      <c r="D7" s="327"/>
      <c r="E7" s="330"/>
    </row>
    <row r="8" spans="1:8" ht="17.25" customHeight="1" x14ac:dyDescent="0.25">
      <c r="A8" s="148"/>
      <c r="B8" s="102"/>
      <c r="C8" s="102"/>
      <c r="D8" s="102"/>
      <c r="E8" s="155"/>
    </row>
    <row r="9" spans="1:8" ht="20.25" customHeight="1" x14ac:dyDescent="0.25">
      <c r="A9" s="156" t="s">
        <v>83</v>
      </c>
      <c r="B9" s="77">
        <v>24824100</v>
      </c>
      <c r="C9" s="108">
        <v>8519800</v>
      </c>
      <c r="D9" s="108">
        <v>14817800</v>
      </c>
      <c r="E9" s="157">
        <v>1486500</v>
      </c>
      <c r="F9" s="26"/>
      <c r="G9" s="26"/>
      <c r="H9" s="26"/>
    </row>
    <row r="10" spans="1:8" ht="20.25" customHeight="1" x14ac:dyDescent="0.25">
      <c r="A10" s="148"/>
      <c r="B10" s="108"/>
      <c r="C10" s="109"/>
      <c r="D10" s="109"/>
      <c r="E10" s="158"/>
      <c r="G10" t="s">
        <v>132</v>
      </c>
    </row>
    <row r="11" spans="1:8" ht="20.25" customHeight="1" x14ac:dyDescent="0.25">
      <c r="A11" s="112" t="s">
        <v>84</v>
      </c>
      <c r="B11" s="108">
        <v>1339900</v>
      </c>
      <c r="C11" s="109">
        <v>536400</v>
      </c>
      <c r="D11" s="109">
        <v>803500</v>
      </c>
      <c r="E11" s="24" t="s">
        <v>86</v>
      </c>
    </row>
    <row r="12" spans="1:8" ht="20.25" customHeight="1" x14ac:dyDescent="0.25">
      <c r="A12" s="112" t="s">
        <v>85</v>
      </c>
      <c r="B12" s="108">
        <v>8928000</v>
      </c>
      <c r="C12" s="109">
        <v>3703100</v>
      </c>
      <c r="D12" s="109">
        <v>4561200</v>
      </c>
      <c r="E12" s="158">
        <v>663700</v>
      </c>
    </row>
    <row r="13" spans="1:8" ht="20.25" customHeight="1" x14ac:dyDescent="0.25">
      <c r="A13" s="112" t="s">
        <v>87</v>
      </c>
      <c r="B13" s="108">
        <v>9371400</v>
      </c>
      <c r="C13" s="109">
        <v>2928800</v>
      </c>
      <c r="D13" s="109">
        <v>5902300</v>
      </c>
      <c r="E13" s="158">
        <v>540300</v>
      </c>
    </row>
    <row r="14" spans="1:8" ht="20.25" customHeight="1" x14ac:dyDescent="0.25">
      <c r="A14" s="112" t="s">
        <v>88</v>
      </c>
      <c r="B14" s="108">
        <v>334400</v>
      </c>
      <c r="C14" s="109">
        <v>243900</v>
      </c>
      <c r="D14" s="109">
        <v>90500</v>
      </c>
      <c r="E14" s="24" t="s">
        <v>86</v>
      </c>
    </row>
    <row r="15" spans="1:8" ht="20.25" customHeight="1" x14ac:dyDescent="0.25">
      <c r="A15" s="112" t="s">
        <v>89</v>
      </c>
      <c r="B15" s="108">
        <v>2389700</v>
      </c>
      <c r="C15" s="109">
        <v>426200</v>
      </c>
      <c r="D15" s="109">
        <v>1819300</v>
      </c>
      <c r="E15" s="158">
        <v>144100</v>
      </c>
    </row>
    <row r="16" spans="1:8" ht="20.25" customHeight="1" x14ac:dyDescent="0.25">
      <c r="A16" s="112" t="s">
        <v>90</v>
      </c>
      <c r="B16" s="108">
        <v>1651000</v>
      </c>
      <c r="C16" s="109">
        <v>479600</v>
      </c>
      <c r="D16" s="109">
        <v>1171400</v>
      </c>
      <c r="E16" s="24" t="s">
        <v>86</v>
      </c>
    </row>
    <row r="17" spans="1:5" ht="20.25" customHeight="1" x14ac:dyDescent="0.25">
      <c r="A17" s="112" t="s">
        <v>91</v>
      </c>
      <c r="B17" s="108">
        <v>57700</v>
      </c>
      <c r="C17" s="109">
        <v>17200</v>
      </c>
      <c r="D17" s="109">
        <v>40500</v>
      </c>
      <c r="E17" s="24" t="s">
        <v>86</v>
      </c>
    </row>
    <row r="18" spans="1:5" ht="20.25" customHeight="1" x14ac:dyDescent="0.25">
      <c r="A18" s="112" t="s">
        <v>92</v>
      </c>
      <c r="B18" s="108">
        <v>200</v>
      </c>
      <c r="C18" s="24" t="s">
        <v>86</v>
      </c>
      <c r="D18" s="109">
        <v>200</v>
      </c>
      <c r="E18" s="24" t="s">
        <v>86</v>
      </c>
    </row>
    <row r="19" spans="1:5" ht="20.25" customHeight="1" x14ac:dyDescent="0.25">
      <c r="A19" s="112" t="s">
        <v>93</v>
      </c>
      <c r="B19" s="108">
        <v>751800</v>
      </c>
      <c r="C19" s="109">
        <v>184500</v>
      </c>
      <c r="D19" s="109">
        <v>428900</v>
      </c>
      <c r="E19" s="158">
        <v>138400</v>
      </c>
    </row>
    <row r="20" spans="1:5" ht="20.25" customHeight="1" x14ac:dyDescent="0.25">
      <c r="A20" s="112"/>
      <c r="B20" s="108"/>
      <c r="C20" s="109"/>
      <c r="D20" s="109"/>
      <c r="E20" s="158"/>
    </row>
    <row r="21" spans="1:5" ht="20.25" customHeight="1" x14ac:dyDescent="0.25">
      <c r="A21" s="114" t="s">
        <v>45</v>
      </c>
      <c r="B21" s="108">
        <v>21713400</v>
      </c>
      <c r="C21" s="108">
        <v>7371500</v>
      </c>
      <c r="D21" s="108">
        <v>12962500</v>
      </c>
      <c r="E21" s="157">
        <v>1379300</v>
      </c>
    </row>
    <row r="22" spans="1:5" ht="20.25" customHeight="1" x14ac:dyDescent="0.25">
      <c r="A22" s="112"/>
      <c r="B22" s="108"/>
      <c r="C22" s="109"/>
      <c r="D22" s="109"/>
      <c r="E22" s="158"/>
    </row>
    <row r="23" spans="1:5" ht="20.25" customHeight="1" x14ac:dyDescent="0.25">
      <c r="A23" s="112" t="s">
        <v>84</v>
      </c>
      <c r="B23" s="108">
        <v>1060800</v>
      </c>
      <c r="C23" s="109">
        <v>440700</v>
      </c>
      <c r="D23" s="109">
        <v>620100</v>
      </c>
      <c r="E23" s="24" t="s">
        <v>86</v>
      </c>
    </row>
    <row r="24" spans="1:5" ht="20.25" customHeight="1" x14ac:dyDescent="0.25">
      <c r="A24" s="112" t="s">
        <v>85</v>
      </c>
      <c r="B24" s="108">
        <v>8909300</v>
      </c>
      <c r="C24" s="109">
        <v>3703100</v>
      </c>
      <c r="D24" s="109">
        <v>4542500</v>
      </c>
      <c r="E24" s="158">
        <v>663700</v>
      </c>
    </row>
    <row r="25" spans="1:5" ht="20.25" customHeight="1" x14ac:dyDescent="0.25">
      <c r="A25" s="112" t="s">
        <v>87</v>
      </c>
      <c r="B25" s="108">
        <v>7466900</v>
      </c>
      <c r="C25" s="109">
        <v>2100700</v>
      </c>
      <c r="D25" s="109">
        <v>4880100</v>
      </c>
      <c r="E25" s="158">
        <v>486100</v>
      </c>
    </row>
    <row r="26" spans="1:5" ht="20.25" customHeight="1" x14ac:dyDescent="0.25">
      <c r="A26" s="112" t="s">
        <v>88</v>
      </c>
      <c r="B26" s="108">
        <v>334400</v>
      </c>
      <c r="C26" s="109">
        <v>243900</v>
      </c>
      <c r="D26" s="109">
        <v>90500</v>
      </c>
      <c r="E26" s="24" t="s">
        <v>86</v>
      </c>
    </row>
    <row r="27" spans="1:5" ht="20.25" customHeight="1" x14ac:dyDescent="0.25">
      <c r="A27" s="112" t="s">
        <v>89</v>
      </c>
      <c r="B27" s="108">
        <v>1504100</v>
      </c>
      <c r="C27" s="109">
        <v>224600</v>
      </c>
      <c r="D27" s="109">
        <v>1188400</v>
      </c>
      <c r="E27" s="158">
        <v>91100</v>
      </c>
    </row>
    <row r="28" spans="1:5" ht="20.25" customHeight="1" x14ac:dyDescent="0.25">
      <c r="A28" s="112" t="s">
        <v>90</v>
      </c>
      <c r="B28" s="108">
        <v>1628200</v>
      </c>
      <c r="C28" s="109">
        <v>456800</v>
      </c>
      <c r="D28" s="109">
        <v>1171400</v>
      </c>
      <c r="E28" s="24" t="s">
        <v>86</v>
      </c>
    </row>
    <row r="29" spans="1:5" ht="20.25" customHeight="1" x14ac:dyDescent="0.25">
      <c r="A29" s="112" t="s">
        <v>91</v>
      </c>
      <c r="B29" s="108">
        <v>57700</v>
      </c>
      <c r="C29" s="109">
        <v>17200</v>
      </c>
      <c r="D29" s="109">
        <v>40500</v>
      </c>
      <c r="E29" s="24" t="s">
        <v>86</v>
      </c>
    </row>
    <row r="30" spans="1:5" ht="20.25" customHeight="1" x14ac:dyDescent="0.25">
      <c r="A30" s="112" t="s">
        <v>92</v>
      </c>
      <c r="B30" s="108">
        <v>200</v>
      </c>
      <c r="C30" s="24" t="s">
        <v>86</v>
      </c>
      <c r="D30" s="109">
        <v>200</v>
      </c>
      <c r="E30" s="24" t="s">
        <v>86</v>
      </c>
    </row>
    <row r="31" spans="1:5" ht="20.25" customHeight="1" x14ac:dyDescent="0.25">
      <c r="A31" s="112" t="s">
        <v>93</v>
      </c>
      <c r="B31" s="108">
        <v>751800</v>
      </c>
      <c r="C31" s="109">
        <v>184500</v>
      </c>
      <c r="D31" s="109">
        <v>428900</v>
      </c>
      <c r="E31" s="158">
        <v>138400</v>
      </c>
    </row>
    <row r="32" spans="1:5" ht="20.25" customHeight="1" x14ac:dyDescent="0.25">
      <c r="A32" s="112"/>
      <c r="B32" s="108"/>
      <c r="C32" s="109"/>
      <c r="D32" s="109"/>
      <c r="E32" s="158"/>
    </row>
    <row r="33" spans="1:5" ht="20.25" customHeight="1" x14ac:dyDescent="0.25">
      <c r="A33" s="114" t="s">
        <v>54</v>
      </c>
      <c r="B33" s="108">
        <v>3110700</v>
      </c>
      <c r="C33" s="108">
        <v>1148400</v>
      </c>
      <c r="D33" s="108">
        <v>1855100</v>
      </c>
      <c r="E33" s="157">
        <v>107200</v>
      </c>
    </row>
    <row r="34" spans="1:5" ht="20.25" customHeight="1" x14ac:dyDescent="0.25">
      <c r="A34" s="112"/>
      <c r="B34" s="108"/>
      <c r="C34" s="109"/>
      <c r="D34" s="109"/>
      <c r="E34" s="158"/>
    </row>
    <row r="35" spans="1:5" ht="20.25" customHeight="1" x14ac:dyDescent="0.25">
      <c r="A35" s="112" t="s">
        <v>84</v>
      </c>
      <c r="B35" s="108">
        <v>279100</v>
      </c>
      <c r="C35" s="109">
        <v>95700</v>
      </c>
      <c r="D35" s="109">
        <v>183400</v>
      </c>
      <c r="E35" s="24" t="s">
        <v>86</v>
      </c>
    </row>
    <row r="36" spans="1:5" ht="20.25" customHeight="1" x14ac:dyDescent="0.25">
      <c r="A36" s="112" t="s">
        <v>85</v>
      </c>
      <c r="B36" s="108">
        <v>18700</v>
      </c>
      <c r="C36" s="24" t="s">
        <v>86</v>
      </c>
      <c r="D36" s="109">
        <v>18700</v>
      </c>
      <c r="E36" s="24" t="s">
        <v>86</v>
      </c>
    </row>
    <row r="37" spans="1:5" ht="20.25" customHeight="1" x14ac:dyDescent="0.25">
      <c r="A37" s="112" t="s">
        <v>87</v>
      </c>
      <c r="B37" s="108">
        <v>1904500</v>
      </c>
      <c r="C37" s="109">
        <v>828200</v>
      </c>
      <c r="D37" s="109">
        <v>1022100</v>
      </c>
      <c r="E37" s="158">
        <v>54200</v>
      </c>
    </row>
    <row r="38" spans="1:5" ht="20.25" customHeight="1" x14ac:dyDescent="0.25">
      <c r="A38" s="112" t="s">
        <v>89</v>
      </c>
      <c r="B38" s="108">
        <v>885600</v>
      </c>
      <c r="C38" s="109">
        <v>201700</v>
      </c>
      <c r="D38" s="109">
        <v>630900</v>
      </c>
      <c r="E38" s="158">
        <v>53000</v>
      </c>
    </row>
    <row r="39" spans="1:5" ht="20.25" customHeight="1" x14ac:dyDescent="0.25">
      <c r="A39" s="112" t="s">
        <v>90</v>
      </c>
      <c r="B39" s="108">
        <v>22800</v>
      </c>
      <c r="C39" s="109">
        <v>22800</v>
      </c>
      <c r="D39" s="24" t="s">
        <v>86</v>
      </c>
      <c r="E39" s="24" t="s">
        <v>86</v>
      </c>
    </row>
    <row r="40" spans="1:5" ht="11.25" customHeight="1" x14ac:dyDescent="0.25">
      <c r="A40" s="117"/>
      <c r="B40" s="118"/>
      <c r="C40" s="118"/>
      <c r="D40" s="118"/>
      <c r="E40" s="159"/>
    </row>
    <row r="41" spans="1:5" ht="9.75" customHeight="1" x14ac:dyDescent="0.25"/>
    <row r="42" spans="1:5" s="161" customFormat="1" ht="12.75" x14ac:dyDescent="0.2">
      <c r="A42" s="160" t="s">
        <v>72</v>
      </c>
    </row>
    <row r="43" spans="1:5" s="161" customFormat="1" ht="12.75" x14ac:dyDescent="0.2">
      <c r="A43" s="162" t="s">
        <v>73</v>
      </c>
    </row>
    <row r="44" spans="1:5" s="161" customFormat="1" ht="12.75" x14ac:dyDescent="0.2">
      <c r="A44" s="162" t="s">
        <v>74</v>
      </c>
    </row>
  </sheetData>
  <mergeCells count="8">
    <mergeCell ref="A2:E2"/>
    <mergeCell ref="A4:A7"/>
    <mergeCell ref="B4:E4"/>
    <mergeCell ref="B5:B7"/>
    <mergeCell ref="C5:E5"/>
    <mergeCell ref="C6:C7"/>
    <mergeCell ref="D6:D7"/>
    <mergeCell ref="E6:E7"/>
  </mergeCells>
  <pageMargins left="0.87" right="0.7" top="0.75" bottom="0.75" header="0.3" footer="0.3"/>
  <pageSetup scale="85" orientation="portrait" horizontalDpi="200" verticalDpi="200" r:id="rId1"/>
  <colBreaks count="1" manualBreakCount="1">
    <brk id="5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33"/>
  <sheetViews>
    <sheetView showGridLines="0" zoomScale="70" zoomScaleNormal="70" workbookViewId="0">
      <selection activeCell="A22" sqref="A22"/>
    </sheetView>
  </sheetViews>
  <sheetFormatPr baseColWidth="10" defaultRowHeight="15" x14ac:dyDescent="0.25"/>
  <cols>
    <col min="1" max="1" width="19.5703125" customWidth="1"/>
    <col min="257" max="257" width="19.5703125" customWidth="1"/>
    <col min="513" max="513" width="19.5703125" customWidth="1"/>
    <col min="769" max="769" width="19.5703125" customWidth="1"/>
    <col min="1025" max="1025" width="19.5703125" customWidth="1"/>
    <col min="1281" max="1281" width="19.5703125" customWidth="1"/>
    <col min="1537" max="1537" width="19.5703125" customWidth="1"/>
    <col min="1793" max="1793" width="19.5703125" customWidth="1"/>
    <col min="2049" max="2049" width="19.5703125" customWidth="1"/>
    <col min="2305" max="2305" width="19.5703125" customWidth="1"/>
    <col min="2561" max="2561" width="19.5703125" customWidth="1"/>
    <col min="2817" max="2817" width="19.5703125" customWidth="1"/>
    <col min="3073" max="3073" width="19.5703125" customWidth="1"/>
    <col min="3329" max="3329" width="19.5703125" customWidth="1"/>
    <col min="3585" max="3585" width="19.5703125" customWidth="1"/>
    <col min="3841" max="3841" width="19.5703125" customWidth="1"/>
    <col min="4097" max="4097" width="19.5703125" customWidth="1"/>
    <col min="4353" max="4353" width="19.5703125" customWidth="1"/>
    <col min="4609" max="4609" width="19.5703125" customWidth="1"/>
    <col min="4865" max="4865" width="19.5703125" customWidth="1"/>
    <col min="5121" max="5121" width="19.5703125" customWidth="1"/>
    <col min="5377" max="5377" width="19.5703125" customWidth="1"/>
    <col min="5633" max="5633" width="19.5703125" customWidth="1"/>
    <col min="5889" max="5889" width="19.5703125" customWidth="1"/>
    <col min="6145" max="6145" width="19.5703125" customWidth="1"/>
    <col min="6401" max="6401" width="19.5703125" customWidth="1"/>
    <col min="6657" max="6657" width="19.5703125" customWidth="1"/>
    <col min="6913" max="6913" width="19.5703125" customWidth="1"/>
    <col min="7169" max="7169" width="19.5703125" customWidth="1"/>
    <col min="7425" max="7425" width="19.5703125" customWidth="1"/>
    <col min="7681" max="7681" width="19.5703125" customWidth="1"/>
    <col min="7937" max="7937" width="19.5703125" customWidth="1"/>
    <col min="8193" max="8193" width="19.5703125" customWidth="1"/>
    <col min="8449" max="8449" width="19.5703125" customWidth="1"/>
    <col min="8705" max="8705" width="19.5703125" customWidth="1"/>
    <col min="8961" max="8961" width="19.5703125" customWidth="1"/>
    <col min="9217" max="9217" width="19.5703125" customWidth="1"/>
    <col min="9473" max="9473" width="19.5703125" customWidth="1"/>
    <col min="9729" max="9729" width="19.5703125" customWidth="1"/>
    <col min="9985" max="9985" width="19.5703125" customWidth="1"/>
    <col min="10241" max="10241" width="19.5703125" customWidth="1"/>
    <col min="10497" max="10497" width="19.5703125" customWidth="1"/>
    <col min="10753" max="10753" width="19.5703125" customWidth="1"/>
    <col min="11009" max="11009" width="19.5703125" customWidth="1"/>
    <col min="11265" max="11265" width="19.5703125" customWidth="1"/>
    <col min="11521" max="11521" width="19.5703125" customWidth="1"/>
    <col min="11777" max="11777" width="19.5703125" customWidth="1"/>
    <col min="12033" max="12033" width="19.5703125" customWidth="1"/>
    <col min="12289" max="12289" width="19.5703125" customWidth="1"/>
    <col min="12545" max="12545" width="19.5703125" customWidth="1"/>
    <col min="12801" max="12801" width="19.5703125" customWidth="1"/>
    <col min="13057" max="13057" width="19.5703125" customWidth="1"/>
    <col min="13313" max="13313" width="19.5703125" customWidth="1"/>
    <col min="13569" max="13569" width="19.5703125" customWidth="1"/>
    <col min="13825" max="13825" width="19.5703125" customWidth="1"/>
    <col min="14081" max="14081" width="19.5703125" customWidth="1"/>
    <col min="14337" max="14337" width="19.5703125" customWidth="1"/>
    <col min="14593" max="14593" width="19.5703125" customWidth="1"/>
    <col min="14849" max="14849" width="19.5703125" customWidth="1"/>
    <col min="15105" max="15105" width="19.5703125" customWidth="1"/>
    <col min="15361" max="15361" width="19.5703125" customWidth="1"/>
    <col min="15617" max="15617" width="19.5703125" customWidth="1"/>
    <col min="15873" max="15873" width="19.5703125" customWidth="1"/>
    <col min="16129" max="16129" width="19.5703125" customWidth="1"/>
  </cols>
  <sheetData>
    <row r="1" spans="1:4" x14ac:dyDescent="0.25">
      <c r="A1" s="284"/>
      <c r="B1" s="284"/>
      <c r="C1" s="284"/>
      <c r="D1" s="284"/>
    </row>
    <row r="2" spans="1:4" x14ac:dyDescent="0.25">
      <c r="A2" s="284" t="s">
        <v>45</v>
      </c>
      <c r="B2" s="286">
        <f>C2/1000</f>
        <v>6.72</v>
      </c>
      <c r="C2" s="285">
        <v>6720</v>
      </c>
      <c r="D2" s="284"/>
    </row>
    <row r="3" spans="1:4" x14ac:dyDescent="0.25">
      <c r="A3" s="284" t="s">
        <v>115</v>
      </c>
      <c r="B3" s="286">
        <f>C3/1000</f>
        <v>1.66</v>
      </c>
      <c r="C3" s="285">
        <v>1660</v>
      </c>
      <c r="D3" s="284"/>
    </row>
    <row r="4" spans="1:4" x14ac:dyDescent="0.25">
      <c r="A4" s="284"/>
      <c r="B4" s="284"/>
      <c r="C4" s="284"/>
      <c r="D4" s="284"/>
    </row>
    <row r="5" spans="1:4" x14ac:dyDescent="0.25">
      <c r="A5" s="284"/>
      <c r="B5" s="284"/>
      <c r="C5" s="284"/>
      <c r="D5" s="284"/>
    </row>
    <row r="6" spans="1:4" x14ac:dyDescent="0.25">
      <c r="A6" s="284"/>
      <c r="B6" s="284"/>
      <c r="C6" s="284"/>
      <c r="D6" s="284"/>
    </row>
    <row r="7" spans="1:4" x14ac:dyDescent="0.25">
      <c r="A7" s="284"/>
      <c r="B7" s="284"/>
      <c r="C7" s="284"/>
      <c r="D7" s="284"/>
    </row>
    <row r="33" spans="8:8" x14ac:dyDescent="0.25">
      <c r="H33" s="163"/>
    </row>
  </sheetData>
  <pageMargins left="1.32" right="0.7" top="1.22" bottom="0.75" header="0.3" footer="0.3"/>
  <pageSetup scale="89" orientation="portrait" horizontalDpi="200" verticalDpi="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E44"/>
  <sheetViews>
    <sheetView showGridLines="0" zoomScaleNormal="100" workbookViewId="0">
      <selection activeCell="G5" sqref="G5"/>
    </sheetView>
  </sheetViews>
  <sheetFormatPr baseColWidth="10" defaultRowHeight="15" x14ac:dyDescent="0.25"/>
  <cols>
    <col min="1" max="1" width="30.7109375" customWidth="1"/>
    <col min="2" max="2" width="20.28515625" customWidth="1"/>
    <col min="3" max="5" width="17.42578125" customWidth="1"/>
    <col min="257" max="257" width="30.7109375" customWidth="1"/>
    <col min="258" max="258" width="20.28515625" customWidth="1"/>
    <col min="259" max="261" width="17.42578125" customWidth="1"/>
    <col min="513" max="513" width="30.7109375" customWidth="1"/>
    <col min="514" max="514" width="20.28515625" customWidth="1"/>
    <col min="515" max="517" width="17.42578125" customWidth="1"/>
    <col min="769" max="769" width="30.7109375" customWidth="1"/>
    <col min="770" max="770" width="20.28515625" customWidth="1"/>
    <col min="771" max="773" width="17.42578125" customWidth="1"/>
    <col min="1025" max="1025" width="30.7109375" customWidth="1"/>
    <col min="1026" max="1026" width="20.28515625" customWidth="1"/>
    <col min="1027" max="1029" width="17.42578125" customWidth="1"/>
    <col min="1281" max="1281" width="30.7109375" customWidth="1"/>
    <col min="1282" max="1282" width="20.28515625" customWidth="1"/>
    <col min="1283" max="1285" width="17.42578125" customWidth="1"/>
    <col min="1537" max="1537" width="30.7109375" customWidth="1"/>
    <col min="1538" max="1538" width="20.28515625" customWidth="1"/>
    <col min="1539" max="1541" width="17.42578125" customWidth="1"/>
    <col min="1793" max="1793" width="30.7109375" customWidth="1"/>
    <col min="1794" max="1794" width="20.28515625" customWidth="1"/>
    <col min="1795" max="1797" width="17.42578125" customWidth="1"/>
    <col min="2049" max="2049" width="30.7109375" customWidth="1"/>
    <col min="2050" max="2050" width="20.28515625" customWidth="1"/>
    <col min="2051" max="2053" width="17.42578125" customWidth="1"/>
    <col min="2305" max="2305" width="30.7109375" customWidth="1"/>
    <col min="2306" max="2306" width="20.28515625" customWidth="1"/>
    <col min="2307" max="2309" width="17.42578125" customWidth="1"/>
    <col min="2561" max="2561" width="30.7109375" customWidth="1"/>
    <col min="2562" max="2562" width="20.28515625" customWidth="1"/>
    <col min="2563" max="2565" width="17.42578125" customWidth="1"/>
    <col min="2817" max="2817" width="30.7109375" customWidth="1"/>
    <col min="2818" max="2818" width="20.28515625" customWidth="1"/>
    <col min="2819" max="2821" width="17.42578125" customWidth="1"/>
    <col min="3073" max="3073" width="30.7109375" customWidth="1"/>
    <col min="3074" max="3074" width="20.28515625" customWidth="1"/>
    <col min="3075" max="3077" width="17.42578125" customWidth="1"/>
    <col min="3329" max="3329" width="30.7109375" customWidth="1"/>
    <col min="3330" max="3330" width="20.28515625" customWidth="1"/>
    <col min="3331" max="3333" width="17.42578125" customWidth="1"/>
    <col min="3585" max="3585" width="30.7109375" customWidth="1"/>
    <col min="3586" max="3586" width="20.28515625" customWidth="1"/>
    <col min="3587" max="3589" width="17.42578125" customWidth="1"/>
    <col min="3841" max="3841" width="30.7109375" customWidth="1"/>
    <col min="3842" max="3842" width="20.28515625" customWidth="1"/>
    <col min="3843" max="3845" width="17.42578125" customWidth="1"/>
    <col min="4097" max="4097" width="30.7109375" customWidth="1"/>
    <col min="4098" max="4098" width="20.28515625" customWidth="1"/>
    <col min="4099" max="4101" width="17.42578125" customWidth="1"/>
    <col min="4353" max="4353" width="30.7109375" customWidth="1"/>
    <col min="4354" max="4354" width="20.28515625" customWidth="1"/>
    <col min="4355" max="4357" width="17.42578125" customWidth="1"/>
    <col min="4609" max="4609" width="30.7109375" customWidth="1"/>
    <col min="4610" max="4610" width="20.28515625" customWidth="1"/>
    <col min="4611" max="4613" width="17.42578125" customWidth="1"/>
    <col min="4865" max="4865" width="30.7109375" customWidth="1"/>
    <col min="4866" max="4866" width="20.28515625" customWidth="1"/>
    <col min="4867" max="4869" width="17.42578125" customWidth="1"/>
    <col min="5121" max="5121" width="30.7109375" customWidth="1"/>
    <col min="5122" max="5122" width="20.28515625" customWidth="1"/>
    <col min="5123" max="5125" width="17.42578125" customWidth="1"/>
    <col min="5377" max="5377" width="30.7109375" customWidth="1"/>
    <col min="5378" max="5378" width="20.28515625" customWidth="1"/>
    <col min="5379" max="5381" width="17.42578125" customWidth="1"/>
    <col min="5633" max="5633" width="30.7109375" customWidth="1"/>
    <col min="5634" max="5634" width="20.28515625" customWidth="1"/>
    <col min="5635" max="5637" width="17.42578125" customWidth="1"/>
    <col min="5889" max="5889" width="30.7109375" customWidth="1"/>
    <col min="5890" max="5890" width="20.28515625" customWidth="1"/>
    <col min="5891" max="5893" width="17.42578125" customWidth="1"/>
    <col min="6145" max="6145" width="30.7109375" customWidth="1"/>
    <col min="6146" max="6146" width="20.28515625" customWidth="1"/>
    <col min="6147" max="6149" width="17.42578125" customWidth="1"/>
    <col min="6401" max="6401" width="30.7109375" customWidth="1"/>
    <col min="6402" max="6402" width="20.28515625" customWidth="1"/>
    <col min="6403" max="6405" width="17.42578125" customWidth="1"/>
    <col min="6657" max="6657" width="30.7109375" customWidth="1"/>
    <col min="6658" max="6658" width="20.28515625" customWidth="1"/>
    <col min="6659" max="6661" width="17.42578125" customWidth="1"/>
    <col min="6913" max="6913" width="30.7109375" customWidth="1"/>
    <col min="6914" max="6914" width="20.28515625" customWidth="1"/>
    <col min="6915" max="6917" width="17.42578125" customWidth="1"/>
    <col min="7169" max="7169" width="30.7109375" customWidth="1"/>
    <col min="7170" max="7170" width="20.28515625" customWidth="1"/>
    <col min="7171" max="7173" width="17.42578125" customWidth="1"/>
    <col min="7425" max="7425" width="30.7109375" customWidth="1"/>
    <col min="7426" max="7426" width="20.28515625" customWidth="1"/>
    <col min="7427" max="7429" width="17.42578125" customWidth="1"/>
    <col min="7681" max="7681" width="30.7109375" customWidth="1"/>
    <col min="7682" max="7682" width="20.28515625" customWidth="1"/>
    <col min="7683" max="7685" width="17.42578125" customWidth="1"/>
    <col min="7937" max="7937" width="30.7109375" customWidth="1"/>
    <col min="7938" max="7938" width="20.28515625" customWidth="1"/>
    <col min="7939" max="7941" width="17.42578125" customWidth="1"/>
    <col min="8193" max="8193" width="30.7109375" customWidth="1"/>
    <col min="8194" max="8194" width="20.28515625" customWidth="1"/>
    <col min="8195" max="8197" width="17.42578125" customWidth="1"/>
    <col min="8449" max="8449" width="30.7109375" customWidth="1"/>
    <col min="8450" max="8450" width="20.28515625" customWidth="1"/>
    <col min="8451" max="8453" width="17.42578125" customWidth="1"/>
    <col min="8705" max="8705" width="30.7109375" customWidth="1"/>
    <col min="8706" max="8706" width="20.28515625" customWidth="1"/>
    <col min="8707" max="8709" width="17.42578125" customWidth="1"/>
    <col min="8961" max="8961" width="30.7109375" customWidth="1"/>
    <col min="8962" max="8962" width="20.28515625" customWidth="1"/>
    <col min="8963" max="8965" width="17.42578125" customWidth="1"/>
    <col min="9217" max="9217" width="30.7109375" customWidth="1"/>
    <col min="9218" max="9218" width="20.28515625" customWidth="1"/>
    <col min="9219" max="9221" width="17.42578125" customWidth="1"/>
    <col min="9473" max="9473" width="30.7109375" customWidth="1"/>
    <col min="9474" max="9474" width="20.28515625" customWidth="1"/>
    <col min="9475" max="9477" width="17.42578125" customWidth="1"/>
    <col min="9729" max="9729" width="30.7109375" customWidth="1"/>
    <col min="9730" max="9730" width="20.28515625" customWidth="1"/>
    <col min="9731" max="9733" width="17.42578125" customWidth="1"/>
    <col min="9985" max="9985" width="30.7109375" customWidth="1"/>
    <col min="9986" max="9986" width="20.28515625" customWidth="1"/>
    <col min="9987" max="9989" width="17.42578125" customWidth="1"/>
    <col min="10241" max="10241" width="30.7109375" customWidth="1"/>
    <col min="10242" max="10242" width="20.28515625" customWidth="1"/>
    <col min="10243" max="10245" width="17.42578125" customWidth="1"/>
    <col min="10497" max="10497" width="30.7109375" customWidth="1"/>
    <col min="10498" max="10498" width="20.28515625" customWidth="1"/>
    <col min="10499" max="10501" width="17.42578125" customWidth="1"/>
    <col min="10753" max="10753" width="30.7109375" customWidth="1"/>
    <col min="10754" max="10754" width="20.28515625" customWidth="1"/>
    <col min="10755" max="10757" width="17.42578125" customWidth="1"/>
    <col min="11009" max="11009" width="30.7109375" customWidth="1"/>
    <col min="11010" max="11010" width="20.28515625" customWidth="1"/>
    <col min="11011" max="11013" width="17.42578125" customWidth="1"/>
    <col min="11265" max="11265" width="30.7109375" customWidth="1"/>
    <col min="11266" max="11266" width="20.28515625" customWidth="1"/>
    <col min="11267" max="11269" width="17.42578125" customWidth="1"/>
    <col min="11521" max="11521" width="30.7109375" customWidth="1"/>
    <col min="11522" max="11522" width="20.28515625" customWidth="1"/>
    <col min="11523" max="11525" width="17.42578125" customWidth="1"/>
    <col min="11777" max="11777" width="30.7109375" customWidth="1"/>
    <col min="11778" max="11778" width="20.28515625" customWidth="1"/>
    <col min="11779" max="11781" width="17.42578125" customWidth="1"/>
    <col min="12033" max="12033" width="30.7109375" customWidth="1"/>
    <col min="12034" max="12034" width="20.28515625" customWidth="1"/>
    <col min="12035" max="12037" width="17.42578125" customWidth="1"/>
    <col min="12289" max="12289" width="30.7109375" customWidth="1"/>
    <col min="12290" max="12290" width="20.28515625" customWidth="1"/>
    <col min="12291" max="12293" width="17.42578125" customWidth="1"/>
    <col min="12545" max="12545" width="30.7109375" customWidth="1"/>
    <col min="12546" max="12546" width="20.28515625" customWidth="1"/>
    <col min="12547" max="12549" width="17.42578125" customWidth="1"/>
    <col min="12801" max="12801" width="30.7109375" customWidth="1"/>
    <col min="12802" max="12802" width="20.28515625" customWidth="1"/>
    <col min="12803" max="12805" width="17.42578125" customWidth="1"/>
    <col min="13057" max="13057" width="30.7109375" customWidth="1"/>
    <col min="13058" max="13058" width="20.28515625" customWidth="1"/>
    <col min="13059" max="13061" width="17.42578125" customWidth="1"/>
    <col min="13313" max="13313" width="30.7109375" customWidth="1"/>
    <col min="13314" max="13314" width="20.28515625" customWidth="1"/>
    <col min="13315" max="13317" width="17.42578125" customWidth="1"/>
    <col min="13569" max="13569" width="30.7109375" customWidth="1"/>
    <col min="13570" max="13570" width="20.28515625" customWidth="1"/>
    <col min="13571" max="13573" width="17.42578125" customWidth="1"/>
    <col min="13825" max="13825" width="30.7109375" customWidth="1"/>
    <col min="13826" max="13826" width="20.28515625" customWidth="1"/>
    <col min="13827" max="13829" width="17.42578125" customWidth="1"/>
    <col min="14081" max="14081" width="30.7109375" customWidth="1"/>
    <col min="14082" max="14082" width="20.28515625" customWidth="1"/>
    <col min="14083" max="14085" width="17.42578125" customWidth="1"/>
    <col min="14337" max="14337" width="30.7109375" customWidth="1"/>
    <col min="14338" max="14338" width="20.28515625" customWidth="1"/>
    <col min="14339" max="14341" width="17.42578125" customWidth="1"/>
    <col min="14593" max="14593" width="30.7109375" customWidth="1"/>
    <col min="14594" max="14594" width="20.28515625" customWidth="1"/>
    <col min="14595" max="14597" width="17.42578125" customWidth="1"/>
    <col min="14849" max="14849" width="30.7109375" customWidth="1"/>
    <col min="14850" max="14850" width="20.28515625" customWidth="1"/>
    <col min="14851" max="14853" width="17.42578125" customWidth="1"/>
    <col min="15105" max="15105" width="30.7109375" customWidth="1"/>
    <col min="15106" max="15106" width="20.28515625" customWidth="1"/>
    <col min="15107" max="15109" width="17.42578125" customWidth="1"/>
    <col min="15361" max="15361" width="30.7109375" customWidth="1"/>
    <col min="15362" max="15362" width="20.28515625" customWidth="1"/>
    <col min="15363" max="15365" width="17.42578125" customWidth="1"/>
    <col min="15617" max="15617" width="30.7109375" customWidth="1"/>
    <col min="15618" max="15618" width="20.28515625" customWidth="1"/>
    <col min="15619" max="15621" width="17.42578125" customWidth="1"/>
    <col min="15873" max="15873" width="30.7109375" customWidth="1"/>
    <col min="15874" max="15874" width="20.28515625" customWidth="1"/>
    <col min="15875" max="15877" width="17.42578125" customWidth="1"/>
    <col min="16129" max="16129" width="30.7109375" customWidth="1"/>
    <col min="16130" max="16130" width="20.28515625" customWidth="1"/>
    <col min="16131" max="16133" width="17.42578125" customWidth="1"/>
  </cols>
  <sheetData>
    <row r="1" spans="1:5" ht="9.75" customHeight="1" x14ac:dyDescent="0.25">
      <c r="A1" s="348"/>
      <c r="B1" s="348"/>
      <c r="C1" s="348"/>
      <c r="D1" s="348"/>
      <c r="E1" s="348"/>
    </row>
    <row r="2" spans="1:5" ht="49.5" customHeight="1" x14ac:dyDescent="0.25">
      <c r="A2" s="303" t="s">
        <v>133</v>
      </c>
      <c r="B2" s="303"/>
      <c r="C2" s="303"/>
      <c r="D2" s="303"/>
      <c r="E2" s="303"/>
    </row>
    <row r="3" spans="1:5" ht="18.75" customHeight="1" x14ac:dyDescent="0.25">
      <c r="A3" s="164"/>
      <c r="B3" s="164"/>
      <c r="C3" s="164"/>
      <c r="D3" s="164"/>
      <c r="E3" s="164"/>
    </row>
    <row r="4" spans="1:5" ht="24.75" customHeight="1" x14ac:dyDescent="0.25">
      <c r="A4" s="311" t="s">
        <v>126</v>
      </c>
      <c r="B4" s="309" t="s">
        <v>134</v>
      </c>
      <c r="C4" s="307" t="s">
        <v>135</v>
      </c>
      <c r="D4" s="308"/>
      <c r="E4" s="308"/>
    </row>
    <row r="5" spans="1:5" ht="24.75" customHeight="1" x14ac:dyDescent="0.25">
      <c r="A5" s="349"/>
      <c r="B5" s="318"/>
      <c r="C5" s="350" t="s">
        <v>136</v>
      </c>
      <c r="D5" s="353" t="s">
        <v>137</v>
      </c>
      <c r="E5" s="354"/>
    </row>
    <row r="6" spans="1:5" ht="12" customHeight="1" x14ac:dyDescent="0.25">
      <c r="A6" s="349"/>
      <c r="B6" s="318"/>
      <c r="C6" s="351"/>
      <c r="D6" s="309" t="s">
        <v>138</v>
      </c>
      <c r="E6" s="316" t="s">
        <v>139</v>
      </c>
    </row>
    <row r="7" spans="1:5" ht="12" customHeight="1" x14ac:dyDescent="0.25">
      <c r="A7" s="313"/>
      <c r="B7" s="310"/>
      <c r="C7" s="352"/>
      <c r="D7" s="310"/>
      <c r="E7" s="317"/>
    </row>
    <row r="8" spans="1:5" ht="17.25" customHeight="1" x14ac:dyDescent="0.25">
      <c r="A8" s="56"/>
      <c r="B8" s="18"/>
      <c r="C8" s="75"/>
      <c r="D8" s="75"/>
      <c r="E8" s="57"/>
    </row>
    <row r="9" spans="1:5" ht="18.75" customHeight="1" x14ac:dyDescent="0.25">
      <c r="A9" s="85" t="s">
        <v>83</v>
      </c>
      <c r="B9" s="77">
        <v>24824100</v>
      </c>
      <c r="C9" s="165">
        <v>8380</v>
      </c>
      <c r="D9" s="165">
        <v>8200</v>
      </c>
      <c r="E9" s="166">
        <v>180</v>
      </c>
    </row>
    <row r="10" spans="1:5" ht="18.75" customHeight="1" x14ac:dyDescent="0.25">
      <c r="A10" s="56"/>
      <c r="B10" s="109"/>
      <c r="C10" s="165"/>
      <c r="D10" s="165"/>
      <c r="E10" s="166"/>
    </row>
    <row r="11" spans="1:5" ht="18.75" customHeight="1" x14ac:dyDescent="0.25">
      <c r="A11" s="167" t="s">
        <v>84</v>
      </c>
      <c r="B11" s="109">
        <v>1339900</v>
      </c>
      <c r="C11" s="165">
        <v>440</v>
      </c>
      <c r="D11" s="168">
        <v>360</v>
      </c>
      <c r="E11" s="169">
        <v>80</v>
      </c>
    </row>
    <row r="12" spans="1:5" ht="18.75" customHeight="1" x14ac:dyDescent="0.25">
      <c r="A12" s="167" t="s">
        <v>85</v>
      </c>
      <c r="B12" s="109">
        <v>8928000</v>
      </c>
      <c r="C12" s="165">
        <v>2660</v>
      </c>
      <c r="D12" s="168">
        <v>2650</v>
      </c>
      <c r="E12" s="169">
        <v>10</v>
      </c>
    </row>
    <row r="13" spans="1:5" ht="18.75" customHeight="1" x14ac:dyDescent="0.25">
      <c r="A13" s="167" t="s">
        <v>87</v>
      </c>
      <c r="B13" s="109">
        <v>9371400</v>
      </c>
      <c r="C13" s="165">
        <v>2820</v>
      </c>
      <c r="D13" s="168">
        <v>2800</v>
      </c>
      <c r="E13" s="169">
        <v>20</v>
      </c>
    </row>
    <row r="14" spans="1:5" ht="18.75" customHeight="1" x14ac:dyDescent="0.25">
      <c r="A14" s="167" t="s">
        <v>88</v>
      </c>
      <c r="B14" s="109">
        <v>334400</v>
      </c>
      <c r="C14" s="165">
        <v>110</v>
      </c>
      <c r="D14" s="168">
        <v>110</v>
      </c>
      <c r="E14" s="24" t="s">
        <v>86</v>
      </c>
    </row>
    <row r="15" spans="1:5" ht="18.75" customHeight="1" x14ac:dyDescent="0.25">
      <c r="A15" s="167" t="s">
        <v>89</v>
      </c>
      <c r="B15" s="109">
        <v>2389700</v>
      </c>
      <c r="C15" s="165">
        <v>1530</v>
      </c>
      <c r="D15" s="168">
        <v>1460</v>
      </c>
      <c r="E15" s="169">
        <v>70</v>
      </c>
    </row>
    <row r="16" spans="1:5" ht="18.75" customHeight="1" x14ac:dyDescent="0.25">
      <c r="A16" s="167" t="s">
        <v>90</v>
      </c>
      <c r="B16" s="109">
        <v>1651000</v>
      </c>
      <c r="C16" s="165">
        <v>600</v>
      </c>
      <c r="D16" s="168">
        <v>600</v>
      </c>
      <c r="E16" s="169">
        <v>0</v>
      </c>
    </row>
    <row r="17" spans="1:5" ht="18.75" customHeight="1" x14ac:dyDescent="0.25">
      <c r="A17" s="167" t="s">
        <v>91</v>
      </c>
      <c r="B17" s="109">
        <v>57700</v>
      </c>
      <c r="C17" s="165">
        <v>20</v>
      </c>
      <c r="D17" s="168">
        <v>20</v>
      </c>
      <c r="E17" s="24" t="s">
        <v>86</v>
      </c>
    </row>
    <row r="18" spans="1:5" ht="18.75" customHeight="1" x14ac:dyDescent="0.25">
      <c r="A18" s="167" t="s">
        <v>92</v>
      </c>
      <c r="B18" s="109">
        <v>200</v>
      </c>
      <c r="C18" s="165">
        <v>10</v>
      </c>
      <c r="D18" s="168">
        <v>10</v>
      </c>
      <c r="E18" s="24" t="s">
        <v>86</v>
      </c>
    </row>
    <row r="19" spans="1:5" ht="18.75" customHeight="1" x14ac:dyDescent="0.25">
      <c r="A19" s="167" t="s">
        <v>93</v>
      </c>
      <c r="B19" s="109">
        <v>751800</v>
      </c>
      <c r="C19" s="165">
        <v>190</v>
      </c>
      <c r="D19" s="168">
        <v>190</v>
      </c>
      <c r="E19" s="24" t="s">
        <v>86</v>
      </c>
    </row>
    <row r="20" spans="1:5" ht="18.75" customHeight="1" x14ac:dyDescent="0.25">
      <c r="A20" s="167"/>
      <c r="B20" s="109"/>
      <c r="C20" s="165"/>
      <c r="D20" s="168"/>
      <c r="E20" s="169"/>
    </row>
    <row r="21" spans="1:5" ht="18.75" customHeight="1" x14ac:dyDescent="0.25">
      <c r="A21" s="23" t="s">
        <v>45</v>
      </c>
      <c r="B21" s="108">
        <v>21713400</v>
      </c>
      <c r="C21" s="165">
        <v>6720</v>
      </c>
      <c r="D21" s="165">
        <v>6680</v>
      </c>
      <c r="E21" s="166">
        <v>40</v>
      </c>
    </row>
    <row r="22" spans="1:5" ht="18.75" customHeight="1" x14ac:dyDescent="0.25">
      <c r="A22" s="167"/>
      <c r="B22" s="109"/>
      <c r="C22" s="165"/>
      <c r="D22" s="168"/>
      <c r="E22" s="169"/>
    </row>
    <row r="23" spans="1:5" ht="18.75" customHeight="1" x14ac:dyDescent="0.25">
      <c r="A23" s="167" t="s">
        <v>84</v>
      </c>
      <c r="B23" s="109">
        <v>1060800</v>
      </c>
      <c r="C23" s="165">
        <v>320</v>
      </c>
      <c r="D23" s="168">
        <v>320</v>
      </c>
      <c r="E23" s="169">
        <v>0</v>
      </c>
    </row>
    <row r="24" spans="1:5" ht="18.75" customHeight="1" x14ac:dyDescent="0.25">
      <c r="A24" s="167" t="s">
        <v>85</v>
      </c>
      <c r="B24" s="109">
        <v>8909300</v>
      </c>
      <c r="C24" s="165">
        <v>2650</v>
      </c>
      <c r="D24" s="168">
        <v>2650</v>
      </c>
      <c r="E24" s="169">
        <v>0</v>
      </c>
    </row>
    <row r="25" spans="1:5" ht="18.75" customHeight="1" x14ac:dyDescent="0.25">
      <c r="A25" s="167" t="s">
        <v>87</v>
      </c>
      <c r="B25" s="109">
        <v>7466900</v>
      </c>
      <c r="C25" s="165">
        <v>2100</v>
      </c>
      <c r="D25" s="168">
        <v>2100</v>
      </c>
      <c r="E25" s="169">
        <v>0</v>
      </c>
    </row>
    <row r="26" spans="1:5" ht="18.75" customHeight="1" x14ac:dyDescent="0.25">
      <c r="A26" s="167" t="s">
        <v>88</v>
      </c>
      <c r="B26" s="109">
        <v>334400</v>
      </c>
      <c r="C26" s="165">
        <v>110</v>
      </c>
      <c r="D26" s="168">
        <v>110</v>
      </c>
      <c r="E26" s="24" t="s">
        <v>86</v>
      </c>
    </row>
    <row r="27" spans="1:5" ht="18.75" customHeight="1" x14ac:dyDescent="0.25">
      <c r="A27" s="167" t="s">
        <v>89</v>
      </c>
      <c r="B27" s="109">
        <v>1504100</v>
      </c>
      <c r="C27" s="170">
        <v>730</v>
      </c>
      <c r="D27" s="168">
        <v>690</v>
      </c>
      <c r="E27" s="169">
        <v>40</v>
      </c>
    </row>
    <row r="28" spans="1:5" ht="18.75" customHeight="1" x14ac:dyDescent="0.25">
      <c r="A28" s="167" t="s">
        <v>90</v>
      </c>
      <c r="B28" s="109">
        <v>1628200</v>
      </c>
      <c r="C28" s="165">
        <v>590</v>
      </c>
      <c r="D28" s="168">
        <v>590</v>
      </c>
      <c r="E28" s="169">
        <v>0</v>
      </c>
    </row>
    <row r="29" spans="1:5" ht="18.75" customHeight="1" x14ac:dyDescent="0.25">
      <c r="A29" s="167" t="s">
        <v>91</v>
      </c>
      <c r="B29" s="109">
        <v>57700</v>
      </c>
      <c r="C29" s="165">
        <v>20</v>
      </c>
      <c r="D29" s="168">
        <v>20</v>
      </c>
      <c r="E29" s="24" t="s">
        <v>86</v>
      </c>
    </row>
    <row r="30" spans="1:5" ht="18.75" customHeight="1" x14ac:dyDescent="0.25">
      <c r="A30" s="167" t="s">
        <v>92</v>
      </c>
      <c r="B30" s="109">
        <v>200</v>
      </c>
      <c r="C30" s="165">
        <v>10</v>
      </c>
      <c r="D30" s="168">
        <v>10</v>
      </c>
      <c r="E30" s="24" t="s">
        <v>86</v>
      </c>
    </row>
    <row r="31" spans="1:5" ht="18.75" customHeight="1" x14ac:dyDescent="0.25">
      <c r="A31" s="167" t="s">
        <v>93</v>
      </c>
      <c r="B31" s="109">
        <v>751800</v>
      </c>
      <c r="C31" s="165">
        <v>190</v>
      </c>
      <c r="D31" s="168">
        <v>190</v>
      </c>
      <c r="E31" s="24" t="s">
        <v>86</v>
      </c>
    </row>
    <row r="32" spans="1:5" ht="18.75" customHeight="1" x14ac:dyDescent="0.25">
      <c r="A32" s="167"/>
      <c r="B32" s="109"/>
      <c r="C32" s="165"/>
      <c r="D32" s="168"/>
      <c r="E32" s="169"/>
    </row>
    <row r="33" spans="1:5" ht="18.75" customHeight="1" x14ac:dyDescent="0.25">
      <c r="A33" s="23" t="s">
        <v>54</v>
      </c>
      <c r="B33" s="108">
        <v>3110700</v>
      </c>
      <c r="C33" s="165">
        <v>1660</v>
      </c>
      <c r="D33" s="165">
        <v>1520</v>
      </c>
      <c r="E33" s="166">
        <v>140</v>
      </c>
    </row>
    <row r="34" spans="1:5" ht="18.75" customHeight="1" x14ac:dyDescent="0.25">
      <c r="A34" s="167"/>
      <c r="B34" s="109"/>
      <c r="C34" s="165"/>
      <c r="D34" s="168"/>
      <c r="E34" s="169"/>
    </row>
    <row r="35" spans="1:5" ht="18.75" customHeight="1" x14ac:dyDescent="0.25">
      <c r="A35" s="167" t="s">
        <v>84</v>
      </c>
      <c r="B35" s="109">
        <v>279100</v>
      </c>
      <c r="C35" s="165">
        <v>120</v>
      </c>
      <c r="D35" s="168">
        <v>40</v>
      </c>
      <c r="E35" s="169">
        <v>80</v>
      </c>
    </row>
    <row r="36" spans="1:5" ht="18.75" customHeight="1" x14ac:dyDescent="0.25">
      <c r="A36" s="167" t="s">
        <v>85</v>
      </c>
      <c r="B36" s="109">
        <v>18700</v>
      </c>
      <c r="C36" s="165">
        <v>10</v>
      </c>
      <c r="D36" s="168">
        <v>0</v>
      </c>
      <c r="E36" s="169">
        <v>10</v>
      </c>
    </row>
    <row r="37" spans="1:5" ht="18.75" customHeight="1" x14ac:dyDescent="0.25">
      <c r="A37" s="167" t="s">
        <v>87</v>
      </c>
      <c r="B37" s="109">
        <v>1904500</v>
      </c>
      <c r="C37" s="165">
        <v>720</v>
      </c>
      <c r="D37" s="168">
        <v>700</v>
      </c>
      <c r="E37" s="169">
        <v>20</v>
      </c>
    </row>
    <row r="38" spans="1:5" ht="18.75" customHeight="1" x14ac:dyDescent="0.25">
      <c r="A38" s="167" t="s">
        <v>89</v>
      </c>
      <c r="B38" s="109">
        <v>885600</v>
      </c>
      <c r="C38" s="165">
        <v>800</v>
      </c>
      <c r="D38" s="168">
        <v>770</v>
      </c>
      <c r="E38" s="169">
        <v>30</v>
      </c>
    </row>
    <row r="39" spans="1:5" ht="18.75" customHeight="1" x14ac:dyDescent="0.25">
      <c r="A39" s="167" t="s">
        <v>90</v>
      </c>
      <c r="B39" s="109">
        <v>22800</v>
      </c>
      <c r="C39" s="165">
        <v>10</v>
      </c>
      <c r="D39" s="168">
        <v>10</v>
      </c>
      <c r="E39" s="171">
        <v>0</v>
      </c>
    </row>
    <row r="40" spans="1:5" ht="17.25" customHeight="1" x14ac:dyDescent="0.25">
      <c r="A40" s="29"/>
      <c r="B40" s="61"/>
      <c r="C40" s="61"/>
      <c r="D40" s="61"/>
      <c r="E40" s="62"/>
    </row>
    <row r="41" spans="1:5" ht="15.75" x14ac:dyDescent="0.25">
      <c r="A41" s="56"/>
      <c r="B41" s="56"/>
      <c r="C41" s="56"/>
      <c r="D41" s="56"/>
      <c r="E41" s="56"/>
    </row>
    <row r="42" spans="1:5" ht="15.75" x14ac:dyDescent="0.25">
      <c r="A42" s="64" t="s">
        <v>72</v>
      </c>
      <c r="B42" s="56"/>
      <c r="C42" s="56"/>
      <c r="D42" s="56"/>
      <c r="E42" s="56"/>
    </row>
    <row r="43" spans="1:5" ht="15.75" x14ac:dyDescent="0.25">
      <c r="A43" s="152" t="s">
        <v>73</v>
      </c>
      <c r="B43" s="56"/>
      <c r="C43" s="56"/>
      <c r="D43" s="56"/>
      <c r="E43" s="56"/>
    </row>
    <row r="44" spans="1:5" ht="15.75" x14ac:dyDescent="0.25">
      <c r="A44" s="152" t="s">
        <v>74</v>
      </c>
      <c r="B44" s="56"/>
      <c r="C44" s="56"/>
      <c r="D44" s="56"/>
      <c r="E44" s="56"/>
    </row>
  </sheetData>
  <mergeCells count="9">
    <mergeCell ref="A1:E1"/>
    <mergeCell ref="A2:E2"/>
    <mergeCell ref="A4:A7"/>
    <mergeCell ref="B4:B7"/>
    <mergeCell ref="C4:E4"/>
    <mergeCell ref="C5:C7"/>
    <mergeCell ref="D5:E5"/>
    <mergeCell ref="D6:D7"/>
    <mergeCell ref="E6:E7"/>
  </mergeCells>
  <pageMargins left="0.81" right="0.7" top="0.75" bottom="0.75" header="0.3" footer="0.3"/>
  <pageSetup scale="85" orientation="portrait" horizontalDpi="200" verticalDpi="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L25"/>
  <sheetViews>
    <sheetView showGridLines="0" zoomScaleNormal="100" workbookViewId="0">
      <selection activeCell="M10" sqref="M10"/>
    </sheetView>
  </sheetViews>
  <sheetFormatPr baseColWidth="10" defaultRowHeight="12.75" x14ac:dyDescent="0.2"/>
  <cols>
    <col min="1" max="1" width="18.85546875" style="173" customWidth="1"/>
    <col min="2" max="2" width="13" style="173" customWidth="1"/>
    <col min="3" max="3" width="9.85546875" style="173" customWidth="1"/>
    <col min="4" max="8" width="9.140625" style="173" customWidth="1"/>
    <col min="9" max="9" width="9.140625" style="213" customWidth="1"/>
    <col min="10" max="10" width="11.7109375" style="173" customWidth="1"/>
    <col min="11" max="11" width="9.140625" style="173" customWidth="1"/>
    <col min="12" max="256" width="11.42578125" style="173"/>
    <col min="257" max="257" width="18.85546875" style="173" customWidth="1"/>
    <col min="258" max="258" width="13" style="173" customWidth="1"/>
    <col min="259" max="259" width="9.85546875" style="173" customWidth="1"/>
    <col min="260" max="265" width="9.140625" style="173" customWidth="1"/>
    <col min="266" max="266" width="11.7109375" style="173" customWidth="1"/>
    <col min="267" max="267" width="9.140625" style="173" customWidth="1"/>
    <col min="268" max="512" width="11.42578125" style="173"/>
    <col min="513" max="513" width="18.85546875" style="173" customWidth="1"/>
    <col min="514" max="514" width="13" style="173" customWidth="1"/>
    <col min="515" max="515" width="9.85546875" style="173" customWidth="1"/>
    <col min="516" max="521" width="9.140625" style="173" customWidth="1"/>
    <col min="522" max="522" width="11.7109375" style="173" customWidth="1"/>
    <col min="523" max="523" width="9.140625" style="173" customWidth="1"/>
    <col min="524" max="768" width="11.42578125" style="173"/>
    <col min="769" max="769" width="18.85546875" style="173" customWidth="1"/>
    <col min="770" max="770" width="13" style="173" customWidth="1"/>
    <col min="771" max="771" width="9.85546875" style="173" customWidth="1"/>
    <col min="772" max="777" width="9.140625" style="173" customWidth="1"/>
    <col min="778" max="778" width="11.7109375" style="173" customWidth="1"/>
    <col min="779" max="779" width="9.140625" style="173" customWidth="1"/>
    <col min="780" max="1024" width="11.42578125" style="173"/>
    <col min="1025" max="1025" width="18.85546875" style="173" customWidth="1"/>
    <col min="1026" max="1026" width="13" style="173" customWidth="1"/>
    <col min="1027" max="1027" width="9.85546875" style="173" customWidth="1"/>
    <col min="1028" max="1033" width="9.140625" style="173" customWidth="1"/>
    <col min="1034" max="1034" width="11.7109375" style="173" customWidth="1"/>
    <col min="1035" max="1035" width="9.140625" style="173" customWidth="1"/>
    <col min="1036" max="1280" width="11.42578125" style="173"/>
    <col min="1281" max="1281" width="18.85546875" style="173" customWidth="1"/>
    <col min="1282" max="1282" width="13" style="173" customWidth="1"/>
    <col min="1283" max="1283" width="9.85546875" style="173" customWidth="1"/>
    <col min="1284" max="1289" width="9.140625" style="173" customWidth="1"/>
    <col min="1290" max="1290" width="11.7109375" style="173" customWidth="1"/>
    <col min="1291" max="1291" width="9.140625" style="173" customWidth="1"/>
    <col min="1292" max="1536" width="11.42578125" style="173"/>
    <col min="1537" max="1537" width="18.85546875" style="173" customWidth="1"/>
    <col min="1538" max="1538" width="13" style="173" customWidth="1"/>
    <col min="1539" max="1539" width="9.85546875" style="173" customWidth="1"/>
    <col min="1540" max="1545" width="9.140625" style="173" customWidth="1"/>
    <col min="1546" max="1546" width="11.7109375" style="173" customWidth="1"/>
    <col min="1547" max="1547" width="9.140625" style="173" customWidth="1"/>
    <col min="1548" max="1792" width="11.42578125" style="173"/>
    <col min="1793" max="1793" width="18.85546875" style="173" customWidth="1"/>
    <col min="1794" max="1794" width="13" style="173" customWidth="1"/>
    <col min="1795" max="1795" width="9.85546875" style="173" customWidth="1"/>
    <col min="1796" max="1801" width="9.140625" style="173" customWidth="1"/>
    <col min="1802" max="1802" width="11.7109375" style="173" customWidth="1"/>
    <col min="1803" max="1803" width="9.140625" style="173" customWidth="1"/>
    <col min="1804" max="2048" width="11.42578125" style="173"/>
    <col min="2049" max="2049" width="18.85546875" style="173" customWidth="1"/>
    <col min="2050" max="2050" width="13" style="173" customWidth="1"/>
    <col min="2051" max="2051" width="9.85546875" style="173" customWidth="1"/>
    <col min="2052" max="2057" width="9.140625" style="173" customWidth="1"/>
    <col min="2058" max="2058" width="11.7109375" style="173" customWidth="1"/>
    <col min="2059" max="2059" width="9.140625" style="173" customWidth="1"/>
    <col min="2060" max="2304" width="11.42578125" style="173"/>
    <col min="2305" max="2305" width="18.85546875" style="173" customWidth="1"/>
    <col min="2306" max="2306" width="13" style="173" customWidth="1"/>
    <col min="2307" max="2307" width="9.85546875" style="173" customWidth="1"/>
    <col min="2308" max="2313" width="9.140625" style="173" customWidth="1"/>
    <col min="2314" max="2314" width="11.7109375" style="173" customWidth="1"/>
    <col min="2315" max="2315" width="9.140625" style="173" customWidth="1"/>
    <col min="2316" max="2560" width="11.42578125" style="173"/>
    <col min="2561" max="2561" width="18.85546875" style="173" customWidth="1"/>
    <col min="2562" max="2562" width="13" style="173" customWidth="1"/>
    <col min="2563" max="2563" width="9.85546875" style="173" customWidth="1"/>
    <col min="2564" max="2569" width="9.140625" style="173" customWidth="1"/>
    <col min="2570" max="2570" width="11.7109375" style="173" customWidth="1"/>
    <col min="2571" max="2571" width="9.140625" style="173" customWidth="1"/>
    <col min="2572" max="2816" width="11.42578125" style="173"/>
    <col min="2817" max="2817" width="18.85546875" style="173" customWidth="1"/>
    <col min="2818" max="2818" width="13" style="173" customWidth="1"/>
    <col min="2819" max="2819" width="9.85546875" style="173" customWidth="1"/>
    <col min="2820" max="2825" width="9.140625" style="173" customWidth="1"/>
    <col min="2826" max="2826" width="11.7109375" style="173" customWidth="1"/>
    <col min="2827" max="2827" width="9.140625" style="173" customWidth="1"/>
    <col min="2828" max="3072" width="11.42578125" style="173"/>
    <col min="3073" max="3073" width="18.85546875" style="173" customWidth="1"/>
    <col min="3074" max="3074" width="13" style="173" customWidth="1"/>
    <col min="3075" max="3075" width="9.85546875" style="173" customWidth="1"/>
    <col min="3076" max="3081" width="9.140625" style="173" customWidth="1"/>
    <col min="3082" max="3082" width="11.7109375" style="173" customWidth="1"/>
    <col min="3083" max="3083" width="9.140625" style="173" customWidth="1"/>
    <col min="3084" max="3328" width="11.42578125" style="173"/>
    <col min="3329" max="3329" width="18.85546875" style="173" customWidth="1"/>
    <col min="3330" max="3330" width="13" style="173" customWidth="1"/>
    <col min="3331" max="3331" width="9.85546875" style="173" customWidth="1"/>
    <col min="3332" max="3337" width="9.140625" style="173" customWidth="1"/>
    <col min="3338" max="3338" width="11.7109375" style="173" customWidth="1"/>
    <col min="3339" max="3339" width="9.140625" style="173" customWidth="1"/>
    <col min="3340" max="3584" width="11.42578125" style="173"/>
    <col min="3585" max="3585" width="18.85546875" style="173" customWidth="1"/>
    <col min="3586" max="3586" width="13" style="173" customWidth="1"/>
    <col min="3587" max="3587" width="9.85546875" style="173" customWidth="1"/>
    <col min="3588" max="3593" width="9.140625" style="173" customWidth="1"/>
    <col min="3594" max="3594" width="11.7109375" style="173" customWidth="1"/>
    <col min="3595" max="3595" width="9.140625" style="173" customWidth="1"/>
    <col min="3596" max="3840" width="11.42578125" style="173"/>
    <col min="3841" max="3841" width="18.85546875" style="173" customWidth="1"/>
    <col min="3842" max="3842" width="13" style="173" customWidth="1"/>
    <col min="3843" max="3843" width="9.85546875" style="173" customWidth="1"/>
    <col min="3844" max="3849" width="9.140625" style="173" customWidth="1"/>
    <col min="3850" max="3850" width="11.7109375" style="173" customWidth="1"/>
    <col min="3851" max="3851" width="9.140625" style="173" customWidth="1"/>
    <col min="3852" max="4096" width="11.42578125" style="173"/>
    <col min="4097" max="4097" width="18.85546875" style="173" customWidth="1"/>
    <col min="4098" max="4098" width="13" style="173" customWidth="1"/>
    <col min="4099" max="4099" width="9.85546875" style="173" customWidth="1"/>
    <col min="4100" max="4105" width="9.140625" style="173" customWidth="1"/>
    <col min="4106" max="4106" width="11.7109375" style="173" customWidth="1"/>
    <col min="4107" max="4107" width="9.140625" style="173" customWidth="1"/>
    <col min="4108" max="4352" width="11.42578125" style="173"/>
    <col min="4353" max="4353" width="18.85546875" style="173" customWidth="1"/>
    <col min="4354" max="4354" width="13" style="173" customWidth="1"/>
    <col min="4355" max="4355" width="9.85546875" style="173" customWidth="1"/>
    <col min="4356" max="4361" width="9.140625" style="173" customWidth="1"/>
    <col min="4362" max="4362" width="11.7109375" style="173" customWidth="1"/>
    <col min="4363" max="4363" width="9.140625" style="173" customWidth="1"/>
    <col min="4364" max="4608" width="11.42578125" style="173"/>
    <col min="4609" max="4609" width="18.85546875" style="173" customWidth="1"/>
    <col min="4610" max="4610" width="13" style="173" customWidth="1"/>
    <col min="4611" max="4611" width="9.85546875" style="173" customWidth="1"/>
    <col min="4612" max="4617" width="9.140625" style="173" customWidth="1"/>
    <col min="4618" max="4618" width="11.7109375" style="173" customWidth="1"/>
    <col min="4619" max="4619" width="9.140625" style="173" customWidth="1"/>
    <col min="4620" max="4864" width="11.42578125" style="173"/>
    <col min="4865" max="4865" width="18.85546875" style="173" customWidth="1"/>
    <col min="4866" max="4866" width="13" style="173" customWidth="1"/>
    <col min="4867" max="4867" width="9.85546875" style="173" customWidth="1"/>
    <col min="4868" max="4873" width="9.140625" style="173" customWidth="1"/>
    <col min="4874" max="4874" width="11.7109375" style="173" customWidth="1"/>
    <col min="4875" max="4875" width="9.140625" style="173" customWidth="1"/>
    <col min="4876" max="5120" width="11.42578125" style="173"/>
    <col min="5121" max="5121" width="18.85546875" style="173" customWidth="1"/>
    <col min="5122" max="5122" width="13" style="173" customWidth="1"/>
    <col min="5123" max="5123" width="9.85546875" style="173" customWidth="1"/>
    <col min="5124" max="5129" width="9.140625" style="173" customWidth="1"/>
    <col min="5130" max="5130" width="11.7109375" style="173" customWidth="1"/>
    <col min="5131" max="5131" width="9.140625" style="173" customWidth="1"/>
    <col min="5132" max="5376" width="11.42578125" style="173"/>
    <col min="5377" max="5377" width="18.85546875" style="173" customWidth="1"/>
    <col min="5378" max="5378" width="13" style="173" customWidth="1"/>
    <col min="5379" max="5379" width="9.85546875" style="173" customWidth="1"/>
    <col min="5380" max="5385" width="9.140625" style="173" customWidth="1"/>
    <col min="5386" max="5386" width="11.7109375" style="173" customWidth="1"/>
    <col min="5387" max="5387" width="9.140625" style="173" customWidth="1"/>
    <col min="5388" max="5632" width="11.42578125" style="173"/>
    <col min="5633" max="5633" width="18.85546875" style="173" customWidth="1"/>
    <col min="5634" max="5634" width="13" style="173" customWidth="1"/>
    <col min="5635" max="5635" width="9.85546875" style="173" customWidth="1"/>
    <col min="5636" max="5641" width="9.140625" style="173" customWidth="1"/>
    <col min="5642" max="5642" width="11.7109375" style="173" customWidth="1"/>
    <col min="5643" max="5643" width="9.140625" style="173" customWidth="1"/>
    <col min="5644" max="5888" width="11.42578125" style="173"/>
    <col min="5889" max="5889" width="18.85546875" style="173" customWidth="1"/>
    <col min="5890" max="5890" width="13" style="173" customWidth="1"/>
    <col min="5891" max="5891" width="9.85546875" style="173" customWidth="1"/>
    <col min="5892" max="5897" width="9.140625" style="173" customWidth="1"/>
    <col min="5898" max="5898" width="11.7109375" style="173" customWidth="1"/>
    <col min="5899" max="5899" width="9.140625" style="173" customWidth="1"/>
    <col min="5900" max="6144" width="11.42578125" style="173"/>
    <col min="6145" max="6145" width="18.85546875" style="173" customWidth="1"/>
    <col min="6146" max="6146" width="13" style="173" customWidth="1"/>
    <col min="6147" max="6147" width="9.85546875" style="173" customWidth="1"/>
    <col min="6148" max="6153" width="9.140625" style="173" customWidth="1"/>
    <col min="6154" max="6154" width="11.7109375" style="173" customWidth="1"/>
    <col min="6155" max="6155" width="9.140625" style="173" customWidth="1"/>
    <col min="6156" max="6400" width="11.42578125" style="173"/>
    <col min="6401" max="6401" width="18.85546875" style="173" customWidth="1"/>
    <col min="6402" max="6402" width="13" style="173" customWidth="1"/>
    <col min="6403" max="6403" width="9.85546875" style="173" customWidth="1"/>
    <col min="6404" max="6409" width="9.140625" style="173" customWidth="1"/>
    <col min="6410" max="6410" width="11.7109375" style="173" customWidth="1"/>
    <col min="6411" max="6411" width="9.140625" style="173" customWidth="1"/>
    <col min="6412" max="6656" width="11.42578125" style="173"/>
    <col min="6657" max="6657" width="18.85546875" style="173" customWidth="1"/>
    <col min="6658" max="6658" width="13" style="173" customWidth="1"/>
    <col min="6659" max="6659" width="9.85546875" style="173" customWidth="1"/>
    <col min="6660" max="6665" width="9.140625" style="173" customWidth="1"/>
    <col min="6666" max="6666" width="11.7109375" style="173" customWidth="1"/>
    <col min="6667" max="6667" width="9.140625" style="173" customWidth="1"/>
    <col min="6668" max="6912" width="11.42578125" style="173"/>
    <col min="6913" max="6913" width="18.85546875" style="173" customWidth="1"/>
    <col min="6914" max="6914" width="13" style="173" customWidth="1"/>
    <col min="6915" max="6915" width="9.85546875" style="173" customWidth="1"/>
    <col min="6916" max="6921" width="9.140625" style="173" customWidth="1"/>
    <col min="6922" max="6922" width="11.7109375" style="173" customWidth="1"/>
    <col min="6923" max="6923" width="9.140625" style="173" customWidth="1"/>
    <col min="6924" max="7168" width="11.42578125" style="173"/>
    <col min="7169" max="7169" width="18.85546875" style="173" customWidth="1"/>
    <col min="7170" max="7170" width="13" style="173" customWidth="1"/>
    <col min="7171" max="7171" width="9.85546875" style="173" customWidth="1"/>
    <col min="7172" max="7177" width="9.140625" style="173" customWidth="1"/>
    <col min="7178" max="7178" width="11.7109375" style="173" customWidth="1"/>
    <col min="7179" max="7179" width="9.140625" style="173" customWidth="1"/>
    <col min="7180" max="7424" width="11.42578125" style="173"/>
    <col min="7425" max="7425" width="18.85546875" style="173" customWidth="1"/>
    <col min="7426" max="7426" width="13" style="173" customWidth="1"/>
    <col min="7427" max="7427" width="9.85546875" style="173" customWidth="1"/>
    <col min="7428" max="7433" width="9.140625" style="173" customWidth="1"/>
    <col min="7434" max="7434" width="11.7109375" style="173" customWidth="1"/>
    <col min="7435" max="7435" width="9.140625" style="173" customWidth="1"/>
    <col min="7436" max="7680" width="11.42578125" style="173"/>
    <col min="7681" max="7681" width="18.85546875" style="173" customWidth="1"/>
    <col min="7682" max="7682" width="13" style="173" customWidth="1"/>
    <col min="7683" max="7683" width="9.85546875" style="173" customWidth="1"/>
    <col min="7684" max="7689" width="9.140625" style="173" customWidth="1"/>
    <col min="7690" max="7690" width="11.7109375" style="173" customWidth="1"/>
    <col min="7691" max="7691" width="9.140625" style="173" customWidth="1"/>
    <col min="7692" max="7936" width="11.42578125" style="173"/>
    <col min="7937" max="7937" width="18.85546875" style="173" customWidth="1"/>
    <col min="7938" max="7938" width="13" style="173" customWidth="1"/>
    <col min="7939" max="7939" width="9.85546875" style="173" customWidth="1"/>
    <col min="7940" max="7945" width="9.140625" style="173" customWidth="1"/>
    <col min="7946" max="7946" width="11.7109375" style="173" customWidth="1"/>
    <col min="7947" max="7947" width="9.140625" style="173" customWidth="1"/>
    <col min="7948" max="8192" width="11.42578125" style="173"/>
    <col min="8193" max="8193" width="18.85546875" style="173" customWidth="1"/>
    <col min="8194" max="8194" width="13" style="173" customWidth="1"/>
    <col min="8195" max="8195" width="9.85546875" style="173" customWidth="1"/>
    <col min="8196" max="8201" width="9.140625" style="173" customWidth="1"/>
    <col min="8202" max="8202" width="11.7109375" style="173" customWidth="1"/>
    <col min="8203" max="8203" width="9.140625" style="173" customWidth="1"/>
    <col min="8204" max="8448" width="11.42578125" style="173"/>
    <col min="8449" max="8449" width="18.85546875" style="173" customWidth="1"/>
    <col min="8450" max="8450" width="13" style="173" customWidth="1"/>
    <col min="8451" max="8451" width="9.85546875" style="173" customWidth="1"/>
    <col min="8452" max="8457" width="9.140625" style="173" customWidth="1"/>
    <col min="8458" max="8458" width="11.7109375" style="173" customWidth="1"/>
    <col min="8459" max="8459" width="9.140625" style="173" customWidth="1"/>
    <col min="8460" max="8704" width="11.42578125" style="173"/>
    <col min="8705" max="8705" width="18.85546875" style="173" customWidth="1"/>
    <col min="8706" max="8706" width="13" style="173" customWidth="1"/>
    <col min="8707" max="8707" width="9.85546875" style="173" customWidth="1"/>
    <col min="8708" max="8713" width="9.140625" style="173" customWidth="1"/>
    <col min="8714" max="8714" width="11.7109375" style="173" customWidth="1"/>
    <col min="8715" max="8715" width="9.140625" style="173" customWidth="1"/>
    <col min="8716" max="8960" width="11.42578125" style="173"/>
    <col min="8961" max="8961" width="18.85546875" style="173" customWidth="1"/>
    <col min="8962" max="8962" width="13" style="173" customWidth="1"/>
    <col min="8963" max="8963" width="9.85546875" style="173" customWidth="1"/>
    <col min="8964" max="8969" width="9.140625" style="173" customWidth="1"/>
    <col min="8970" max="8970" width="11.7109375" style="173" customWidth="1"/>
    <col min="8971" max="8971" width="9.140625" style="173" customWidth="1"/>
    <col min="8972" max="9216" width="11.42578125" style="173"/>
    <col min="9217" max="9217" width="18.85546875" style="173" customWidth="1"/>
    <col min="9218" max="9218" width="13" style="173" customWidth="1"/>
    <col min="9219" max="9219" width="9.85546875" style="173" customWidth="1"/>
    <col min="9220" max="9225" width="9.140625" style="173" customWidth="1"/>
    <col min="9226" max="9226" width="11.7109375" style="173" customWidth="1"/>
    <col min="9227" max="9227" width="9.140625" style="173" customWidth="1"/>
    <col min="9228" max="9472" width="11.42578125" style="173"/>
    <col min="9473" max="9473" width="18.85546875" style="173" customWidth="1"/>
    <col min="9474" max="9474" width="13" style="173" customWidth="1"/>
    <col min="9475" max="9475" width="9.85546875" style="173" customWidth="1"/>
    <col min="9476" max="9481" width="9.140625" style="173" customWidth="1"/>
    <col min="9482" max="9482" width="11.7109375" style="173" customWidth="1"/>
    <col min="9483" max="9483" width="9.140625" style="173" customWidth="1"/>
    <col min="9484" max="9728" width="11.42578125" style="173"/>
    <col min="9729" max="9729" width="18.85546875" style="173" customWidth="1"/>
    <col min="9730" max="9730" width="13" style="173" customWidth="1"/>
    <col min="9731" max="9731" width="9.85546875" style="173" customWidth="1"/>
    <col min="9732" max="9737" width="9.140625" style="173" customWidth="1"/>
    <col min="9738" max="9738" width="11.7109375" style="173" customWidth="1"/>
    <col min="9739" max="9739" width="9.140625" style="173" customWidth="1"/>
    <col min="9740" max="9984" width="11.42578125" style="173"/>
    <col min="9985" max="9985" width="18.85546875" style="173" customWidth="1"/>
    <col min="9986" max="9986" width="13" style="173" customWidth="1"/>
    <col min="9987" max="9987" width="9.85546875" style="173" customWidth="1"/>
    <col min="9988" max="9993" width="9.140625" style="173" customWidth="1"/>
    <col min="9994" max="9994" width="11.7109375" style="173" customWidth="1"/>
    <col min="9995" max="9995" width="9.140625" style="173" customWidth="1"/>
    <col min="9996" max="10240" width="11.42578125" style="173"/>
    <col min="10241" max="10241" width="18.85546875" style="173" customWidth="1"/>
    <col min="10242" max="10242" width="13" style="173" customWidth="1"/>
    <col min="10243" max="10243" width="9.85546875" style="173" customWidth="1"/>
    <col min="10244" max="10249" width="9.140625" style="173" customWidth="1"/>
    <col min="10250" max="10250" width="11.7109375" style="173" customWidth="1"/>
    <col min="10251" max="10251" width="9.140625" style="173" customWidth="1"/>
    <col min="10252" max="10496" width="11.42578125" style="173"/>
    <col min="10497" max="10497" width="18.85546875" style="173" customWidth="1"/>
    <col min="10498" max="10498" width="13" style="173" customWidth="1"/>
    <col min="10499" max="10499" width="9.85546875" style="173" customWidth="1"/>
    <col min="10500" max="10505" width="9.140625" style="173" customWidth="1"/>
    <col min="10506" max="10506" width="11.7109375" style="173" customWidth="1"/>
    <col min="10507" max="10507" width="9.140625" style="173" customWidth="1"/>
    <col min="10508" max="10752" width="11.42578125" style="173"/>
    <col min="10753" max="10753" width="18.85546875" style="173" customWidth="1"/>
    <col min="10754" max="10754" width="13" style="173" customWidth="1"/>
    <col min="10755" max="10755" width="9.85546875" style="173" customWidth="1"/>
    <col min="10756" max="10761" width="9.140625" style="173" customWidth="1"/>
    <col min="10762" max="10762" width="11.7109375" style="173" customWidth="1"/>
    <col min="10763" max="10763" width="9.140625" style="173" customWidth="1"/>
    <col min="10764" max="11008" width="11.42578125" style="173"/>
    <col min="11009" max="11009" width="18.85546875" style="173" customWidth="1"/>
    <col min="11010" max="11010" width="13" style="173" customWidth="1"/>
    <col min="11011" max="11011" width="9.85546875" style="173" customWidth="1"/>
    <col min="11012" max="11017" width="9.140625" style="173" customWidth="1"/>
    <col min="11018" max="11018" width="11.7109375" style="173" customWidth="1"/>
    <col min="11019" max="11019" width="9.140625" style="173" customWidth="1"/>
    <col min="11020" max="11264" width="11.42578125" style="173"/>
    <col min="11265" max="11265" width="18.85546875" style="173" customWidth="1"/>
    <col min="11266" max="11266" width="13" style="173" customWidth="1"/>
    <col min="11267" max="11267" width="9.85546875" style="173" customWidth="1"/>
    <col min="11268" max="11273" width="9.140625" style="173" customWidth="1"/>
    <col min="11274" max="11274" width="11.7109375" style="173" customWidth="1"/>
    <col min="11275" max="11275" width="9.140625" style="173" customWidth="1"/>
    <col min="11276" max="11520" width="11.42578125" style="173"/>
    <col min="11521" max="11521" width="18.85546875" style="173" customWidth="1"/>
    <col min="11522" max="11522" width="13" style="173" customWidth="1"/>
    <col min="11523" max="11523" width="9.85546875" style="173" customWidth="1"/>
    <col min="11524" max="11529" width="9.140625" style="173" customWidth="1"/>
    <col min="11530" max="11530" width="11.7109375" style="173" customWidth="1"/>
    <col min="11531" max="11531" width="9.140625" style="173" customWidth="1"/>
    <col min="11532" max="11776" width="11.42578125" style="173"/>
    <col min="11777" max="11777" width="18.85546875" style="173" customWidth="1"/>
    <col min="11778" max="11778" width="13" style="173" customWidth="1"/>
    <col min="11779" max="11779" width="9.85546875" style="173" customWidth="1"/>
    <col min="11780" max="11785" width="9.140625" style="173" customWidth="1"/>
    <col min="11786" max="11786" width="11.7109375" style="173" customWidth="1"/>
    <col min="11787" max="11787" width="9.140625" style="173" customWidth="1"/>
    <col min="11788" max="12032" width="11.42578125" style="173"/>
    <col min="12033" max="12033" width="18.85546875" style="173" customWidth="1"/>
    <col min="12034" max="12034" width="13" style="173" customWidth="1"/>
    <col min="12035" max="12035" width="9.85546875" style="173" customWidth="1"/>
    <col min="12036" max="12041" width="9.140625" style="173" customWidth="1"/>
    <col min="12042" max="12042" width="11.7109375" style="173" customWidth="1"/>
    <col min="12043" max="12043" width="9.140625" style="173" customWidth="1"/>
    <col min="12044" max="12288" width="11.42578125" style="173"/>
    <col min="12289" max="12289" width="18.85546875" style="173" customWidth="1"/>
    <col min="12290" max="12290" width="13" style="173" customWidth="1"/>
    <col min="12291" max="12291" width="9.85546875" style="173" customWidth="1"/>
    <col min="12292" max="12297" width="9.140625" style="173" customWidth="1"/>
    <col min="12298" max="12298" width="11.7109375" style="173" customWidth="1"/>
    <col min="12299" max="12299" width="9.140625" style="173" customWidth="1"/>
    <col min="12300" max="12544" width="11.42578125" style="173"/>
    <col min="12545" max="12545" width="18.85546875" style="173" customWidth="1"/>
    <col min="12546" max="12546" width="13" style="173" customWidth="1"/>
    <col min="12547" max="12547" width="9.85546875" style="173" customWidth="1"/>
    <col min="12548" max="12553" width="9.140625" style="173" customWidth="1"/>
    <col min="12554" max="12554" width="11.7109375" style="173" customWidth="1"/>
    <col min="12555" max="12555" width="9.140625" style="173" customWidth="1"/>
    <col min="12556" max="12800" width="11.42578125" style="173"/>
    <col min="12801" max="12801" width="18.85546875" style="173" customWidth="1"/>
    <col min="12802" max="12802" width="13" style="173" customWidth="1"/>
    <col min="12803" max="12803" width="9.85546875" style="173" customWidth="1"/>
    <col min="12804" max="12809" width="9.140625" style="173" customWidth="1"/>
    <col min="12810" max="12810" width="11.7109375" style="173" customWidth="1"/>
    <col min="12811" max="12811" width="9.140625" style="173" customWidth="1"/>
    <col min="12812" max="13056" width="11.42578125" style="173"/>
    <col min="13057" max="13057" width="18.85546875" style="173" customWidth="1"/>
    <col min="13058" max="13058" width="13" style="173" customWidth="1"/>
    <col min="13059" max="13059" width="9.85546875" style="173" customWidth="1"/>
    <col min="13060" max="13065" width="9.140625" style="173" customWidth="1"/>
    <col min="13066" max="13066" width="11.7109375" style="173" customWidth="1"/>
    <col min="13067" max="13067" width="9.140625" style="173" customWidth="1"/>
    <col min="13068" max="13312" width="11.42578125" style="173"/>
    <col min="13313" max="13313" width="18.85546875" style="173" customWidth="1"/>
    <col min="13314" max="13314" width="13" style="173" customWidth="1"/>
    <col min="13315" max="13315" width="9.85546875" style="173" customWidth="1"/>
    <col min="13316" max="13321" width="9.140625" style="173" customWidth="1"/>
    <col min="13322" max="13322" width="11.7109375" style="173" customWidth="1"/>
    <col min="13323" max="13323" width="9.140625" style="173" customWidth="1"/>
    <col min="13324" max="13568" width="11.42578125" style="173"/>
    <col min="13569" max="13569" width="18.85546875" style="173" customWidth="1"/>
    <col min="13570" max="13570" width="13" style="173" customWidth="1"/>
    <col min="13571" max="13571" width="9.85546875" style="173" customWidth="1"/>
    <col min="13572" max="13577" width="9.140625" style="173" customWidth="1"/>
    <col min="13578" max="13578" width="11.7109375" style="173" customWidth="1"/>
    <col min="13579" max="13579" width="9.140625" style="173" customWidth="1"/>
    <col min="13580" max="13824" width="11.42578125" style="173"/>
    <col min="13825" max="13825" width="18.85546875" style="173" customWidth="1"/>
    <col min="13826" max="13826" width="13" style="173" customWidth="1"/>
    <col min="13827" max="13827" width="9.85546875" style="173" customWidth="1"/>
    <col min="13828" max="13833" width="9.140625" style="173" customWidth="1"/>
    <col min="13834" max="13834" width="11.7109375" style="173" customWidth="1"/>
    <col min="13835" max="13835" width="9.140625" style="173" customWidth="1"/>
    <col min="13836" max="14080" width="11.42578125" style="173"/>
    <col min="14081" max="14081" width="18.85546875" style="173" customWidth="1"/>
    <col min="14082" max="14082" width="13" style="173" customWidth="1"/>
    <col min="14083" max="14083" width="9.85546875" style="173" customWidth="1"/>
    <col min="14084" max="14089" width="9.140625" style="173" customWidth="1"/>
    <col min="14090" max="14090" width="11.7109375" style="173" customWidth="1"/>
    <col min="14091" max="14091" width="9.140625" style="173" customWidth="1"/>
    <col min="14092" max="14336" width="11.42578125" style="173"/>
    <col min="14337" max="14337" width="18.85546875" style="173" customWidth="1"/>
    <col min="14338" max="14338" width="13" style="173" customWidth="1"/>
    <col min="14339" max="14339" width="9.85546875" style="173" customWidth="1"/>
    <col min="14340" max="14345" width="9.140625" style="173" customWidth="1"/>
    <col min="14346" max="14346" width="11.7109375" style="173" customWidth="1"/>
    <col min="14347" max="14347" width="9.140625" style="173" customWidth="1"/>
    <col min="14348" max="14592" width="11.42578125" style="173"/>
    <col min="14593" max="14593" width="18.85546875" style="173" customWidth="1"/>
    <col min="14594" max="14594" width="13" style="173" customWidth="1"/>
    <col min="14595" max="14595" width="9.85546875" style="173" customWidth="1"/>
    <col min="14596" max="14601" width="9.140625" style="173" customWidth="1"/>
    <col min="14602" max="14602" width="11.7109375" style="173" customWidth="1"/>
    <col min="14603" max="14603" width="9.140625" style="173" customWidth="1"/>
    <col min="14604" max="14848" width="11.42578125" style="173"/>
    <col min="14849" max="14849" width="18.85546875" style="173" customWidth="1"/>
    <col min="14850" max="14850" width="13" style="173" customWidth="1"/>
    <col min="14851" max="14851" width="9.85546875" style="173" customWidth="1"/>
    <col min="14852" max="14857" width="9.140625" style="173" customWidth="1"/>
    <col min="14858" max="14858" width="11.7109375" style="173" customWidth="1"/>
    <col min="14859" max="14859" width="9.140625" style="173" customWidth="1"/>
    <col min="14860" max="15104" width="11.42578125" style="173"/>
    <col min="15105" max="15105" width="18.85546875" style="173" customWidth="1"/>
    <col min="15106" max="15106" width="13" style="173" customWidth="1"/>
    <col min="15107" max="15107" width="9.85546875" style="173" customWidth="1"/>
    <col min="15108" max="15113" width="9.140625" style="173" customWidth="1"/>
    <col min="15114" max="15114" width="11.7109375" style="173" customWidth="1"/>
    <col min="15115" max="15115" width="9.140625" style="173" customWidth="1"/>
    <col min="15116" max="15360" width="11.42578125" style="173"/>
    <col min="15361" max="15361" width="18.85546875" style="173" customWidth="1"/>
    <col min="15362" max="15362" width="13" style="173" customWidth="1"/>
    <col min="15363" max="15363" width="9.85546875" style="173" customWidth="1"/>
    <col min="15364" max="15369" width="9.140625" style="173" customWidth="1"/>
    <col min="15370" max="15370" width="11.7109375" style="173" customWidth="1"/>
    <col min="15371" max="15371" width="9.140625" style="173" customWidth="1"/>
    <col min="15372" max="15616" width="11.42578125" style="173"/>
    <col min="15617" max="15617" width="18.85546875" style="173" customWidth="1"/>
    <col min="15618" max="15618" width="13" style="173" customWidth="1"/>
    <col min="15619" max="15619" width="9.85546875" style="173" customWidth="1"/>
    <col min="15620" max="15625" width="9.140625" style="173" customWidth="1"/>
    <col min="15626" max="15626" width="11.7109375" style="173" customWidth="1"/>
    <col min="15627" max="15627" width="9.140625" style="173" customWidth="1"/>
    <col min="15628" max="15872" width="11.42578125" style="173"/>
    <col min="15873" max="15873" width="18.85546875" style="173" customWidth="1"/>
    <col min="15874" max="15874" width="13" style="173" customWidth="1"/>
    <col min="15875" max="15875" width="9.85546875" style="173" customWidth="1"/>
    <col min="15876" max="15881" width="9.140625" style="173" customWidth="1"/>
    <col min="15882" max="15882" width="11.7109375" style="173" customWidth="1"/>
    <col min="15883" max="15883" width="9.140625" style="173" customWidth="1"/>
    <col min="15884" max="16128" width="11.42578125" style="173"/>
    <col min="16129" max="16129" width="18.85546875" style="173" customWidth="1"/>
    <col min="16130" max="16130" width="13" style="173" customWidth="1"/>
    <col min="16131" max="16131" width="9.85546875" style="173" customWidth="1"/>
    <col min="16132" max="16137" width="9.140625" style="173" customWidth="1"/>
    <col min="16138" max="16138" width="11.7109375" style="173" customWidth="1"/>
    <col min="16139" max="16139" width="9.140625" style="173" customWidth="1"/>
    <col min="16140" max="16384" width="11.42578125" style="173"/>
  </cols>
  <sheetData>
    <row r="1" spans="1:12" ht="16.5" x14ac:dyDescent="0.2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2" ht="56.25" customHeight="1" x14ac:dyDescent="0.2">
      <c r="A2" s="334" t="s">
        <v>140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1:12" ht="16.5" x14ac:dyDescent="0.25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</row>
    <row r="4" spans="1:12" ht="27.75" customHeight="1" x14ac:dyDescent="0.2">
      <c r="A4" s="304" t="s">
        <v>141</v>
      </c>
      <c r="B4" s="316" t="s">
        <v>142</v>
      </c>
      <c r="C4" s="311"/>
      <c r="D4" s="311"/>
      <c r="E4" s="311"/>
      <c r="F4" s="311"/>
      <c r="G4" s="311"/>
      <c r="H4" s="311"/>
      <c r="I4" s="311"/>
      <c r="J4" s="311"/>
      <c r="K4" s="311"/>
    </row>
    <row r="5" spans="1:12" ht="15" customHeight="1" x14ac:dyDescent="0.2">
      <c r="A5" s="305"/>
      <c r="B5" s="317"/>
      <c r="C5" s="313"/>
      <c r="D5" s="313"/>
      <c r="E5" s="313"/>
      <c r="F5" s="313"/>
      <c r="G5" s="313"/>
      <c r="H5" s="313"/>
      <c r="I5" s="313"/>
      <c r="J5" s="313"/>
      <c r="K5" s="313"/>
      <c r="L5" s="174"/>
    </row>
    <row r="6" spans="1:12" ht="23.25" customHeight="1" x14ac:dyDescent="0.2">
      <c r="A6" s="305"/>
      <c r="B6" s="350" t="s">
        <v>143</v>
      </c>
      <c r="C6" s="350" t="s">
        <v>144</v>
      </c>
      <c r="D6" s="355" t="s">
        <v>145</v>
      </c>
      <c r="E6" s="350" t="s">
        <v>146</v>
      </c>
      <c r="F6" s="355" t="s">
        <v>147</v>
      </c>
      <c r="G6" s="350" t="s">
        <v>148</v>
      </c>
      <c r="H6" s="355" t="s">
        <v>149</v>
      </c>
      <c r="I6" s="355" t="s">
        <v>150</v>
      </c>
      <c r="J6" s="309" t="s">
        <v>151</v>
      </c>
      <c r="K6" s="316" t="s">
        <v>152</v>
      </c>
      <c r="L6" s="174"/>
    </row>
    <row r="7" spans="1:12" ht="27.75" customHeight="1" x14ac:dyDescent="0.2">
      <c r="A7" s="306"/>
      <c r="B7" s="352"/>
      <c r="C7" s="352"/>
      <c r="D7" s="356"/>
      <c r="E7" s="352"/>
      <c r="F7" s="356"/>
      <c r="G7" s="352"/>
      <c r="H7" s="356"/>
      <c r="I7" s="356"/>
      <c r="J7" s="310"/>
      <c r="K7" s="317"/>
      <c r="L7" s="174"/>
    </row>
    <row r="8" spans="1:12" ht="15.75" customHeight="1" x14ac:dyDescent="0.2">
      <c r="A8" s="174"/>
      <c r="B8" s="175"/>
      <c r="C8" s="175"/>
      <c r="D8" s="175"/>
      <c r="E8" s="175"/>
      <c r="F8" s="175"/>
      <c r="G8" s="175"/>
      <c r="H8" s="176"/>
      <c r="I8" s="177"/>
      <c r="J8" s="176"/>
      <c r="K8" s="176"/>
      <c r="L8" s="174"/>
    </row>
    <row r="9" spans="1:12" ht="55.5" customHeight="1" x14ac:dyDescent="0.2">
      <c r="A9" s="178" t="s">
        <v>43</v>
      </c>
      <c r="B9" s="179" t="s">
        <v>153</v>
      </c>
      <c r="C9" s="179" t="s">
        <v>153</v>
      </c>
      <c r="D9" s="180" t="s">
        <v>153</v>
      </c>
      <c r="E9" s="179" t="s">
        <v>153</v>
      </c>
      <c r="F9" s="180" t="s">
        <v>153</v>
      </c>
      <c r="G9" s="181" t="s">
        <v>153</v>
      </c>
      <c r="H9" s="182" t="s">
        <v>153</v>
      </c>
      <c r="I9" s="182" t="s">
        <v>153</v>
      </c>
      <c r="J9" s="183" t="s">
        <v>153</v>
      </c>
      <c r="K9" s="184" t="s">
        <v>153</v>
      </c>
      <c r="L9" s="174"/>
    </row>
    <row r="10" spans="1:12" ht="55.5" customHeight="1" x14ac:dyDescent="0.2">
      <c r="A10" s="185" t="s">
        <v>44</v>
      </c>
      <c r="B10" s="186" t="s">
        <v>153</v>
      </c>
      <c r="C10" s="186" t="s">
        <v>57</v>
      </c>
      <c r="D10" s="187" t="s">
        <v>57</v>
      </c>
      <c r="E10" s="186" t="s">
        <v>153</v>
      </c>
      <c r="F10" s="188" t="s">
        <v>153</v>
      </c>
      <c r="G10" s="179" t="s">
        <v>153</v>
      </c>
      <c r="H10" s="189" t="s">
        <v>57</v>
      </c>
      <c r="I10" s="190" t="s">
        <v>57</v>
      </c>
      <c r="J10" s="191" t="s">
        <v>153</v>
      </c>
      <c r="K10" s="191" t="s">
        <v>57</v>
      </c>
      <c r="L10" s="174"/>
    </row>
    <row r="11" spans="1:12" ht="55.5" customHeight="1" x14ac:dyDescent="0.2">
      <c r="A11" s="192" t="s">
        <v>45</v>
      </c>
      <c r="B11" s="193" t="s">
        <v>57</v>
      </c>
      <c r="C11" s="193" t="s">
        <v>153</v>
      </c>
      <c r="D11" s="193" t="s">
        <v>153</v>
      </c>
      <c r="E11" s="193" t="s">
        <v>153</v>
      </c>
      <c r="F11" s="193" t="s">
        <v>153</v>
      </c>
      <c r="G11" s="193" t="s">
        <v>153</v>
      </c>
      <c r="H11" s="193" t="s">
        <v>153</v>
      </c>
      <c r="I11" s="193" t="s">
        <v>153</v>
      </c>
      <c r="J11" s="193" t="s">
        <v>153</v>
      </c>
      <c r="K11" s="194" t="s">
        <v>153</v>
      </c>
      <c r="L11" s="174"/>
    </row>
    <row r="12" spans="1:12" ht="55.5" customHeight="1" x14ac:dyDescent="0.2">
      <c r="A12" s="192" t="s">
        <v>154</v>
      </c>
      <c r="B12" s="193" t="s">
        <v>153</v>
      </c>
      <c r="C12" s="193" t="s">
        <v>57</v>
      </c>
      <c r="D12" s="193" t="s">
        <v>57</v>
      </c>
      <c r="E12" s="193" t="s">
        <v>153</v>
      </c>
      <c r="F12" s="193" t="s">
        <v>153</v>
      </c>
      <c r="G12" s="193" t="s">
        <v>153</v>
      </c>
      <c r="H12" s="195" t="s">
        <v>57</v>
      </c>
      <c r="I12" s="196" t="s">
        <v>57</v>
      </c>
      <c r="J12" s="197" t="s">
        <v>57</v>
      </c>
      <c r="K12" s="194" t="s">
        <v>153</v>
      </c>
      <c r="L12" s="174"/>
    </row>
    <row r="13" spans="1:12" ht="55.5" customHeight="1" x14ac:dyDescent="0.2">
      <c r="A13" s="192" t="s">
        <v>155</v>
      </c>
      <c r="B13" s="193" t="s">
        <v>153</v>
      </c>
      <c r="C13" s="193" t="s">
        <v>57</v>
      </c>
      <c r="D13" s="195" t="s">
        <v>57</v>
      </c>
      <c r="E13" s="193" t="s">
        <v>153</v>
      </c>
      <c r="F13" s="198" t="s">
        <v>153</v>
      </c>
      <c r="G13" s="197" t="s">
        <v>153</v>
      </c>
      <c r="H13" s="195" t="s">
        <v>57</v>
      </c>
      <c r="I13" s="196" t="s">
        <v>57</v>
      </c>
      <c r="J13" s="197" t="s">
        <v>153</v>
      </c>
      <c r="K13" s="199" t="s">
        <v>153</v>
      </c>
      <c r="L13" s="174"/>
    </row>
    <row r="14" spans="1:12" ht="55.5" customHeight="1" x14ac:dyDescent="0.2">
      <c r="A14" s="192" t="s">
        <v>51</v>
      </c>
      <c r="B14" s="193" t="s">
        <v>153</v>
      </c>
      <c r="C14" s="193" t="s">
        <v>153</v>
      </c>
      <c r="D14" s="193" t="s">
        <v>153</v>
      </c>
      <c r="E14" s="193" t="s">
        <v>153</v>
      </c>
      <c r="F14" s="195" t="s">
        <v>57</v>
      </c>
      <c r="G14" s="193" t="s">
        <v>153</v>
      </c>
      <c r="H14" s="193" t="s">
        <v>153</v>
      </c>
      <c r="I14" s="193" t="s">
        <v>57</v>
      </c>
      <c r="J14" s="193" t="s">
        <v>153</v>
      </c>
      <c r="K14" s="194" t="s">
        <v>153</v>
      </c>
      <c r="L14" s="174"/>
    </row>
    <row r="15" spans="1:12" ht="55.5" customHeight="1" x14ac:dyDescent="0.25">
      <c r="A15" s="200" t="s">
        <v>115</v>
      </c>
      <c r="B15" s="186" t="s">
        <v>57</v>
      </c>
      <c r="C15" s="187" t="s">
        <v>153</v>
      </c>
      <c r="D15" s="187" t="s">
        <v>153</v>
      </c>
      <c r="E15" s="187" t="s">
        <v>153</v>
      </c>
      <c r="F15" s="201" t="s">
        <v>57</v>
      </c>
      <c r="G15" s="187" t="s">
        <v>153</v>
      </c>
      <c r="H15" s="187" t="s">
        <v>153</v>
      </c>
      <c r="I15" s="202" t="s">
        <v>57</v>
      </c>
      <c r="J15" s="201" t="s">
        <v>57</v>
      </c>
      <c r="K15" s="203" t="s">
        <v>57</v>
      </c>
      <c r="L15" s="174"/>
    </row>
    <row r="16" spans="1:12" ht="15" customHeight="1" x14ac:dyDescent="0.2">
      <c r="A16" s="204"/>
      <c r="B16" s="205"/>
      <c r="C16" s="206"/>
      <c r="D16" s="205"/>
      <c r="E16" s="205"/>
      <c r="F16" s="207"/>
      <c r="G16" s="208"/>
      <c r="H16" s="208"/>
      <c r="I16" s="209"/>
      <c r="J16" s="210"/>
      <c r="K16" s="210"/>
      <c r="L16" s="174"/>
    </row>
    <row r="17" spans="1:9" x14ac:dyDescent="0.2">
      <c r="I17" s="211"/>
    </row>
    <row r="18" spans="1:9" ht="14.25" customHeight="1" x14ac:dyDescent="0.2">
      <c r="A18" s="212" t="s">
        <v>156</v>
      </c>
    </row>
    <row r="19" spans="1:9" ht="14.25" customHeight="1" x14ac:dyDescent="0.2">
      <c r="A19" s="212" t="s">
        <v>157</v>
      </c>
    </row>
    <row r="20" spans="1:9" ht="14.25" x14ac:dyDescent="0.2">
      <c r="A20" s="212" t="s">
        <v>158</v>
      </c>
    </row>
    <row r="21" spans="1:9" ht="15" x14ac:dyDescent="0.25">
      <c r="A21" s="214" t="s">
        <v>159</v>
      </c>
    </row>
    <row r="22" spans="1:9" x14ac:dyDescent="0.2">
      <c r="A22" s="215"/>
    </row>
    <row r="24" spans="1:9" x14ac:dyDescent="0.2">
      <c r="A24" s="216"/>
    </row>
    <row r="25" spans="1:9" x14ac:dyDescent="0.2">
      <c r="A25" s="217"/>
    </row>
  </sheetData>
  <mergeCells count="13">
    <mergeCell ref="I6:I7"/>
    <mergeCell ref="J6:J7"/>
    <mergeCell ref="K6:K7"/>
    <mergeCell ref="A2:K2"/>
    <mergeCell ref="A4:A7"/>
    <mergeCell ref="B4:K5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scale="77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24"/>
  <sheetViews>
    <sheetView showGridLines="0" zoomScale="115" zoomScaleNormal="115" workbookViewId="0">
      <selection activeCell="K21" sqref="K21"/>
    </sheetView>
  </sheetViews>
  <sheetFormatPr baseColWidth="10" defaultRowHeight="15" x14ac:dyDescent="0.25"/>
  <cols>
    <col min="8" max="8" width="12.85546875" customWidth="1"/>
    <col min="264" max="264" width="12.85546875" customWidth="1"/>
    <col min="520" max="520" width="12.85546875" customWidth="1"/>
    <col min="776" max="776" width="12.85546875" customWidth="1"/>
    <col min="1032" max="1032" width="12.85546875" customWidth="1"/>
    <col min="1288" max="1288" width="12.85546875" customWidth="1"/>
    <col min="1544" max="1544" width="12.85546875" customWidth="1"/>
    <col min="1800" max="1800" width="12.85546875" customWidth="1"/>
    <col min="2056" max="2056" width="12.85546875" customWidth="1"/>
    <col min="2312" max="2312" width="12.85546875" customWidth="1"/>
    <col min="2568" max="2568" width="12.85546875" customWidth="1"/>
    <col min="2824" max="2824" width="12.85546875" customWidth="1"/>
    <col min="3080" max="3080" width="12.85546875" customWidth="1"/>
    <col min="3336" max="3336" width="12.85546875" customWidth="1"/>
    <col min="3592" max="3592" width="12.85546875" customWidth="1"/>
    <col min="3848" max="3848" width="12.85546875" customWidth="1"/>
    <col min="4104" max="4104" width="12.85546875" customWidth="1"/>
    <col min="4360" max="4360" width="12.85546875" customWidth="1"/>
    <col min="4616" max="4616" width="12.85546875" customWidth="1"/>
    <col min="4872" max="4872" width="12.85546875" customWidth="1"/>
    <col min="5128" max="5128" width="12.85546875" customWidth="1"/>
    <col min="5384" max="5384" width="12.85546875" customWidth="1"/>
    <col min="5640" max="5640" width="12.85546875" customWidth="1"/>
    <col min="5896" max="5896" width="12.85546875" customWidth="1"/>
    <col min="6152" max="6152" width="12.85546875" customWidth="1"/>
    <col min="6408" max="6408" width="12.85546875" customWidth="1"/>
    <col min="6664" max="6664" width="12.85546875" customWidth="1"/>
    <col min="6920" max="6920" width="12.85546875" customWidth="1"/>
    <col min="7176" max="7176" width="12.85546875" customWidth="1"/>
    <col min="7432" max="7432" width="12.85546875" customWidth="1"/>
    <col min="7688" max="7688" width="12.85546875" customWidth="1"/>
    <col min="7944" max="7944" width="12.85546875" customWidth="1"/>
    <col min="8200" max="8200" width="12.85546875" customWidth="1"/>
    <col min="8456" max="8456" width="12.85546875" customWidth="1"/>
    <col min="8712" max="8712" width="12.85546875" customWidth="1"/>
    <col min="8968" max="8968" width="12.85546875" customWidth="1"/>
    <col min="9224" max="9224" width="12.85546875" customWidth="1"/>
    <col min="9480" max="9480" width="12.85546875" customWidth="1"/>
    <col min="9736" max="9736" width="12.85546875" customWidth="1"/>
    <col min="9992" max="9992" width="12.85546875" customWidth="1"/>
    <col min="10248" max="10248" width="12.85546875" customWidth="1"/>
    <col min="10504" max="10504" width="12.85546875" customWidth="1"/>
    <col min="10760" max="10760" width="12.85546875" customWidth="1"/>
    <col min="11016" max="11016" width="12.85546875" customWidth="1"/>
    <col min="11272" max="11272" width="12.85546875" customWidth="1"/>
    <col min="11528" max="11528" width="12.85546875" customWidth="1"/>
    <col min="11784" max="11784" width="12.85546875" customWidth="1"/>
    <col min="12040" max="12040" width="12.85546875" customWidth="1"/>
    <col min="12296" max="12296" width="12.85546875" customWidth="1"/>
    <col min="12552" max="12552" width="12.85546875" customWidth="1"/>
    <col min="12808" max="12808" width="12.85546875" customWidth="1"/>
    <col min="13064" max="13064" width="12.85546875" customWidth="1"/>
    <col min="13320" max="13320" width="12.85546875" customWidth="1"/>
    <col min="13576" max="13576" width="12.85546875" customWidth="1"/>
    <col min="13832" max="13832" width="12.85546875" customWidth="1"/>
    <col min="14088" max="14088" width="12.85546875" customWidth="1"/>
    <col min="14344" max="14344" width="12.85546875" customWidth="1"/>
    <col min="14600" max="14600" width="12.85546875" customWidth="1"/>
    <col min="14856" max="14856" width="12.85546875" customWidth="1"/>
    <col min="15112" max="15112" width="12.85546875" customWidth="1"/>
    <col min="15368" max="15368" width="12.85546875" customWidth="1"/>
    <col min="15624" max="15624" width="12.85546875" customWidth="1"/>
    <col min="15880" max="15880" width="12.85546875" customWidth="1"/>
    <col min="16136" max="16136" width="12.85546875" customWidth="1"/>
  </cols>
  <sheetData>
    <row r="1" spans="1:8" x14ac:dyDescent="0.25">
      <c r="A1" s="8"/>
      <c r="B1" s="8"/>
      <c r="C1" s="8"/>
      <c r="D1" s="8"/>
      <c r="E1" s="8"/>
      <c r="F1" s="8"/>
      <c r="G1" s="42"/>
      <c r="H1" s="42"/>
    </row>
    <row r="2" spans="1:8" x14ac:dyDescent="0.25">
      <c r="A2" s="8"/>
      <c r="B2" s="8"/>
      <c r="C2" s="8"/>
      <c r="D2" s="8"/>
      <c r="E2" s="8"/>
      <c r="F2" s="8"/>
      <c r="G2" s="42"/>
      <c r="H2" s="42"/>
    </row>
    <row r="3" spans="1:8" x14ac:dyDescent="0.25">
      <c r="A3" s="8"/>
      <c r="B3" s="8"/>
      <c r="C3" s="8"/>
      <c r="D3" s="8"/>
      <c r="E3" s="8"/>
      <c r="F3" s="8"/>
      <c r="G3" s="42"/>
      <c r="H3" s="42"/>
    </row>
    <row r="4" spans="1:8" x14ac:dyDescent="0.25">
      <c r="A4" s="173"/>
      <c r="B4" s="173"/>
      <c r="C4" s="173"/>
      <c r="D4" s="173"/>
      <c r="E4" s="8"/>
      <c r="F4" s="8"/>
      <c r="G4" s="42"/>
      <c r="H4" s="42"/>
    </row>
    <row r="5" spans="1:8" x14ac:dyDescent="0.25">
      <c r="A5" s="173"/>
      <c r="B5" s="173"/>
      <c r="C5" s="173"/>
      <c r="D5" s="173"/>
      <c r="E5" s="8"/>
      <c r="F5" s="8"/>
      <c r="G5" s="42"/>
      <c r="H5" s="42"/>
    </row>
    <row r="6" spans="1:8" x14ac:dyDescent="0.25">
      <c r="A6" s="278" t="s">
        <v>30</v>
      </c>
      <c r="B6" s="290">
        <f t="shared" ref="B6:B11" si="0">SUM(C6/1000)</f>
        <v>221.541</v>
      </c>
      <c r="C6" s="279">
        <v>221541</v>
      </c>
      <c r="D6" s="173"/>
      <c r="E6" s="8"/>
      <c r="F6" s="8"/>
      <c r="G6" s="42"/>
      <c r="H6" s="42"/>
    </row>
    <row r="7" spans="1:8" x14ac:dyDescent="0.25">
      <c r="A7" s="278" t="s">
        <v>31</v>
      </c>
      <c r="B7" s="290">
        <f t="shared" si="0"/>
        <v>156.441</v>
      </c>
      <c r="C7" s="279">
        <v>156441</v>
      </c>
      <c r="D7" s="173"/>
      <c r="E7" s="8"/>
      <c r="F7" s="8"/>
      <c r="G7" s="42"/>
      <c r="H7" s="42"/>
    </row>
    <row r="8" spans="1:8" x14ac:dyDescent="0.25">
      <c r="A8" s="278" t="s">
        <v>32</v>
      </c>
      <c r="B8" s="290">
        <f t="shared" si="0"/>
        <v>147.441</v>
      </c>
      <c r="C8" s="279">
        <v>147441</v>
      </c>
      <c r="D8" s="173"/>
      <c r="E8" s="8"/>
      <c r="F8" s="8"/>
      <c r="G8" s="42"/>
      <c r="H8" s="42"/>
    </row>
    <row r="9" spans="1:8" x14ac:dyDescent="0.25">
      <c r="A9" s="278" t="s">
        <v>33</v>
      </c>
      <c r="B9" s="290">
        <f t="shared" si="0"/>
        <v>164.541</v>
      </c>
      <c r="C9" s="279">
        <v>164541</v>
      </c>
      <c r="D9" s="173"/>
      <c r="E9" s="8"/>
      <c r="F9" s="8"/>
      <c r="G9" s="42"/>
      <c r="H9" s="42"/>
    </row>
    <row r="10" spans="1:8" x14ac:dyDescent="0.25">
      <c r="A10" s="278" t="s">
        <v>34</v>
      </c>
      <c r="B10" s="290">
        <f t="shared" si="0"/>
        <v>135.24100000000001</v>
      </c>
      <c r="C10" s="279">
        <v>135241</v>
      </c>
      <c r="D10" s="173"/>
      <c r="E10" s="8"/>
      <c r="F10" s="8"/>
      <c r="G10" s="42"/>
      <c r="H10" s="42"/>
    </row>
    <row r="11" spans="1:8" x14ac:dyDescent="0.25">
      <c r="A11" s="278" t="s">
        <v>35</v>
      </c>
      <c r="B11" s="290">
        <f t="shared" si="0"/>
        <v>145.24100000000001</v>
      </c>
      <c r="C11" s="279">
        <v>145241</v>
      </c>
      <c r="D11" s="173"/>
      <c r="E11" s="8"/>
      <c r="F11" s="8"/>
      <c r="G11" s="42"/>
      <c r="H11" s="42"/>
    </row>
    <row r="12" spans="1:8" x14ac:dyDescent="0.25">
      <c r="A12" s="173"/>
      <c r="B12" s="173"/>
      <c r="C12" s="173"/>
      <c r="D12" s="173"/>
      <c r="E12" s="8"/>
      <c r="F12" s="8"/>
      <c r="G12" s="42"/>
      <c r="H12" s="42"/>
    </row>
    <row r="13" spans="1:8" x14ac:dyDescent="0.25">
      <c r="A13" s="173"/>
      <c r="B13" s="173"/>
      <c r="C13" s="173"/>
      <c r="D13" s="173"/>
      <c r="E13" s="8"/>
      <c r="F13" s="8"/>
      <c r="G13" s="42"/>
      <c r="H13" s="42"/>
    </row>
    <row r="14" spans="1:8" x14ac:dyDescent="0.25">
      <c r="A14" s="173"/>
      <c r="B14" s="173"/>
      <c r="C14" s="173"/>
      <c r="D14" s="173"/>
      <c r="E14" s="8"/>
      <c r="F14" s="8"/>
      <c r="G14" s="42"/>
      <c r="H14" s="42"/>
    </row>
    <row r="15" spans="1:8" x14ac:dyDescent="0.25">
      <c r="A15" s="173"/>
      <c r="B15" s="173"/>
      <c r="C15" s="8"/>
      <c r="D15" s="8"/>
      <c r="E15" s="8"/>
      <c r="F15" s="8"/>
      <c r="G15" s="42"/>
      <c r="H15" s="42"/>
    </row>
    <row r="16" spans="1:8" x14ac:dyDescent="0.25">
      <c r="A16" s="8"/>
      <c r="B16" s="8"/>
      <c r="C16" s="8"/>
      <c r="D16" s="8"/>
      <c r="E16" s="8"/>
      <c r="F16" s="8"/>
      <c r="G16" s="42"/>
      <c r="H16" s="42"/>
    </row>
    <row r="17" spans="1:8" x14ac:dyDescent="0.25">
      <c r="A17" s="8"/>
      <c r="B17" s="8"/>
      <c r="C17" s="8"/>
      <c r="D17" s="8"/>
      <c r="E17" s="8"/>
      <c r="F17" s="8"/>
      <c r="G17" s="42"/>
      <c r="H17" s="42"/>
    </row>
    <row r="18" spans="1:8" x14ac:dyDescent="0.25">
      <c r="A18" s="8"/>
      <c r="B18" s="8"/>
      <c r="C18" s="8"/>
      <c r="D18" s="8"/>
      <c r="E18" s="8"/>
      <c r="F18" s="8"/>
    </row>
    <row r="19" spans="1:8" x14ac:dyDescent="0.25">
      <c r="A19" s="8"/>
      <c r="B19" s="8"/>
      <c r="C19" s="8"/>
      <c r="D19" s="8"/>
      <c r="E19" s="8"/>
      <c r="F19" s="8"/>
    </row>
    <row r="20" spans="1:8" x14ac:dyDescent="0.25">
      <c r="A20" s="8"/>
      <c r="B20" s="8"/>
      <c r="C20" s="8"/>
      <c r="D20" s="8"/>
      <c r="E20" s="8"/>
      <c r="F20" s="8"/>
    </row>
    <row r="21" spans="1:8" x14ac:dyDescent="0.25">
      <c r="A21" s="8"/>
      <c r="B21" s="8"/>
      <c r="C21" s="8"/>
      <c r="D21" s="8"/>
      <c r="E21" s="8"/>
      <c r="F21" s="8"/>
    </row>
    <row r="22" spans="1:8" x14ac:dyDescent="0.25">
      <c r="A22" s="8"/>
      <c r="B22" s="8"/>
      <c r="C22" s="8"/>
      <c r="D22" s="8"/>
      <c r="E22" s="8"/>
      <c r="F22" s="8"/>
    </row>
    <row r="23" spans="1:8" x14ac:dyDescent="0.25">
      <c r="A23" s="8"/>
      <c r="B23" s="8"/>
      <c r="C23" s="8"/>
      <c r="D23" s="8"/>
      <c r="E23" s="8"/>
      <c r="F23" s="8"/>
    </row>
    <row r="24" spans="1:8" x14ac:dyDescent="0.25">
      <c r="A24" s="8"/>
      <c r="B24" s="8"/>
      <c r="C24" s="8"/>
      <c r="D24" s="8"/>
      <c r="E24" s="8"/>
      <c r="F24" s="8"/>
    </row>
  </sheetData>
  <pageMargins left="1.1299999999999999" right="0.7" top="0.86" bottom="0.75" header="0.3" footer="0.3"/>
  <pageSetup orientation="portrait" horizontalDpi="200" verticalDpi="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E44"/>
  <sheetViews>
    <sheetView showGridLines="0" zoomScaleNormal="100" workbookViewId="0">
      <selection activeCell="H21" sqref="H21"/>
    </sheetView>
  </sheetViews>
  <sheetFormatPr baseColWidth="10" defaultRowHeight="15" x14ac:dyDescent="0.25"/>
  <cols>
    <col min="1" max="1" width="34.7109375" customWidth="1"/>
    <col min="2" max="2" width="16.28515625" customWidth="1"/>
    <col min="3" max="4" width="14.7109375" customWidth="1"/>
    <col min="5" max="5" width="15.7109375" customWidth="1"/>
    <col min="257" max="257" width="34.7109375" customWidth="1"/>
    <col min="258" max="258" width="16.28515625" customWidth="1"/>
    <col min="259" max="260" width="14.7109375" customWidth="1"/>
    <col min="261" max="261" width="15.7109375" customWidth="1"/>
    <col min="513" max="513" width="34.7109375" customWidth="1"/>
    <col min="514" max="514" width="16.28515625" customWidth="1"/>
    <col min="515" max="516" width="14.7109375" customWidth="1"/>
    <col min="517" max="517" width="15.7109375" customWidth="1"/>
    <col min="769" max="769" width="34.7109375" customWidth="1"/>
    <col min="770" max="770" width="16.28515625" customWidth="1"/>
    <col min="771" max="772" width="14.7109375" customWidth="1"/>
    <col min="773" max="773" width="15.7109375" customWidth="1"/>
    <col min="1025" max="1025" width="34.7109375" customWidth="1"/>
    <col min="1026" max="1026" width="16.28515625" customWidth="1"/>
    <col min="1027" max="1028" width="14.7109375" customWidth="1"/>
    <col min="1029" max="1029" width="15.7109375" customWidth="1"/>
    <col min="1281" max="1281" width="34.7109375" customWidth="1"/>
    <col min="1282" max="1282" width="16.28515625" customWidth="1"/>
    <col min="1283" max="1284" width="14.7109375" customWidth="1"/>
    <col min="1285" max="1285" width="15.7109375" customWidth="1"/>
    <col min="1537" max="1537" width="34.7109375" customWidth="1"/>
    <col min="1538" max="1538" width="16.28515625" customWidth="1"/>
    <col min="1539" max="1540" width="14.7109375" customWidth="1"/>
    <col min="1541" max="1541" width="15.7109375" customWidth="1"/>
    <col min="1793" max="1793" width="34.7109375" customWidth="1"/>
    <col min="1794" max="1794" width="16.28515625" customWidth="1"/>
    <col min="1795" max="1796" width="14.7109375" customWidth="1"/>
    <col min="1797" max="1797" width="15.7109375" customWidth="1"/>
    <col min="2049" max="2049" width="34.7109375" customWidth="1"/>
    <col min="2050" max="2050" width="16.28515625" customWidth="1"/>
    <col min="2051" max="2052" width="14.7109375" customWidth="1"/>
    <col min="2053" max="2053" width="15.7109375" customWidth="1"/>
    <col min="2305" max="2305" width="34.7109375" customWidth="1"/>
    <col min="2306" max="2306" width="16.28515625" customWidth="1"/>
    <col min="2307" max="2308" width="14.7109375" customWidth="1"/>
    <col min="2309" max="2309" width="15.7109375" customWidth="1"/>
    <col min="2561" max="2561" width="34.7109375" customWidth="1"/>
    <col min="2562" max="2562" width="16.28515625" customWidth="1"/>
    <col min="2563" max="2564" width="14.7109375" customWidth="1"/>
    <col min="2565" max="2565" width="15.7109375" customWidth="1"/>
    <col min="2817" max="2817" width="34.7109375" customWidth="1"/>
    <col min="2818" max="2818" width="16.28515625" customWidth="1"/>
    <col min="2819" max="2820" width="14.7109375" customWidth="1"/>
    <col min="2821" max="2821" width="15.7109375" customWidth="1"/>
    <col min="3073" max="3073" width="34.7109375" customWidth="1"/>
    <col min="3074" max="3074" width="16.28515625" customWidth="1"/>
    <col min="3075" max="3076" width="14.7109375" customWidth="1"/>
    <col min="3077" max="3077" width="15.7109375" customWidth="1"/>
    <col min="3329" max="3329" width="34.7109375" customWidth="1"/>
    <col min="3330" max="3330" width="16.28515625" customWidth="1"/>
    <col min="3331" max="3332" width="14.7109375" customWidth="1"/>
    <col min="3333" max="3333" width="15.7109375" customWidth="1"/>
    <col min="3585" max="3585" width="34.7109375" customWidth="1"/>
    <col min="3586" max="3586" width="16.28515625" customWidth="1"/>
    <col min="3587" max="3588" width="14.7109375" customWidth="1"/>
    <col min="3589" max="3589" width="15.7109375" customWidth="1"/>
    <col min="3841" max="3841" width="34.7109375" customWidth="1"/>
    <col min="3842" max="3842" width="16.28515625" customWidth="1"/>
    <col min="3843" max="3844" width="14.7109375" customWidth="1"/>
    <col min="3845" max="3845" width="15.7109375" customWidth="1"/>
    <col min="4097" max="4097" width="34.7109375" customWidth="1"/>
    <col min="4098" max="4098" width="16.28515625" customWidth="1"/>
    <col min="4099" max="4100" width="14.7109375" customWidth="1"/>
    <col min="4101" max="4101" width="15.7109375" customWidth="1"/>
    <col min="4353" max="4353" width="34.7109375" customWidth="1"/>
    <col min="4354" max="4354" width="16.28515625" customWidth="1"/>
    <col min="4355" max="4356" width="14.7109375" customWidth="1"/>
    <col min="4357" max="4357" width="15.7109375" customWidth="1"/>
    <col min="4609" max="4609" width="34.7109375" customWidth="1"/>
    <col min="4610" max="4610" width="16.28515625" customWidth="1"/>
    <col min="4611" max="4612" width="14.7109375" customWidth="1"/>
    <col min="4613" max="4613" width="15.7109375" customWidth="1"/>
    <col min="4865" max="4865" width="34.7109375" customWidth="1"/>
    <col min="4866" max="4866" width="16.28515625" customWidth="1"/>
    <col min="4867" max="4868" width="14.7109375" customWidth="1"/>
    <col min="4869" max="4869" width="15.7109375" customWidth="1"/>
    <col min="5121" max="5121" width="34.7109375" customWidth="1"/>
    <col min="5122" max="5122" width="16.28515625" customWidth="1"/>
    <col min="5123" max="5124" width="14.7109375" customWidth="1"/>
    <col min="5125" max="5125" width="15.7109375" customWidth="1"/>
    <col min="5377" max="5377" width="34.7109375" customWidth="1"/>
    <col min="5378" max="5378" width="16.28515625" customWidth="1"/>
    <col min="5379" max="5380" width="14.7109375" customWidth="1"/>
    <col min="5381" max="5381" width="15.7109375" customWidth="1"/>
    <col min="5633" max="5633" width="34.7109375" customWidth="1"/>
    <col min="5634" max="5634" width="16.28515625" customWidth="1"/>
    <col min="5635" max="5636" width="14.7109375" customWidth="1"/>
    <col min="5637" max="5637" width="15.7109375" customWidth="1"/>
    <col min="5889" max="5889" width="34.7109375" customWidth="1"/>
    <col min="5890" max="5890" width="16.28515625" customWidth="1"/>
    <col min="5891" max="5892" width="14.7109375" customWidth="1"/>
    <col min="5893" max="5893" width="15.7109375" customWidth="1"/>
    <col min="6145" max="6145" width="34.7109375" customWidth="1"/>
    <col min="6146" max="6146" width="16.28515625" customWidth="1"/>
    <col min="6147" max="6148" width="14.7109375" customWidth="1"/>
    <col min="6149" max="6149" width="15.7109375" customWidth="1"/>
    <col min="6401" max="6401" width="34.7109375" customWidth="1"/>
    <col min="6402" max="6402" width="16.28515625" customWidth="1"/>
    <col min="6403" max="6404" width="14.7109375" customWidth="1"/>
    <col min="6405" max="6405" width="15.7109375" customWidth="1"/>
    <col min="6657" max="6657" width="34.7109375" customWidth="1"/>
    <col min="6658" max="6658" width="16.28515625" customWidth="1"/>
    <col min="6659" max="6660" width="14.7109375" customWidth="1"/>
    <col min="6661" max="6661" width="15.7109375" customWidth="1"/>
    <col min="6913" max="6913" width="34.7109375" customWidth="1"/>
    <col min="6914" max="6914" width="16.28515625" customWidth="1"/>
    <col min="6915" max="6916" width="14.7109375" customWidth="1"/>
    <col min="6917" max="6917" width="15.7109375" customWidth="1"/>
    <col min="7169" max="7169" width="34.7109375" customWidth="1"/>
    <col min="7170" max="7170" width="16.28515625" customWidth="1"/>
    <col min="7171" max="7172" width="14.7109375" customWidth="1"/>
    <col min="7173" max="7173" width="15.7109375" customWidth="1"/>
    <col min="7425" max="7425" width="34.7109375" customWidth="1"/>
    <col min="7426" max="7426" width="16.28515625" customWidth="1"/>
    <col min="7427" max="7428" width="14.7109375" customWidth="1"/>
    <col min="7429" max="7429" width="15.7109375" customWidth="1"/>
    <col min="7681" max="7681" width="34.7109375" customWidth="1"/>
    <col min="7682" max="7682" width="16.28515625" customWidth="1"/>
    <col min="7683" max="7684" width="14.7109375" customWidth="1"/>
    <col min="7685" max="7685" width="15.7109375" customWidth="1"/>
    <col min="7937" max="7937" width="34.7109375" customWidth="1"/>
    <col min="7938" max="7938" width="16.28515625" customWidth="1"/>
    <col min="7939" max="7940" width="14.7109375" customWidth="1"/>
    <col min="7941" max="7941" width="15.7109375" customWidth="1"/>
    <col min="8193" max="8193" width="34.7109375" customWidth="1"/>
    <col min="8194" max="8194" width="16.28515625" customWidth="1"/>
    <col min="8195" max="8196" width="14.7109375" customWidth="1"/>
    <col min="8197" max="8197" width="15.7109375" customWidth="1"/>
    <col min="8449" max="8449" width="34.7109375" customWidth="1"/>
    <col min="8450" max="8450" width="16.28515625" customWidth="1"/>
    <col min="8451" max="8452" width="14.7109375" customWidth="1"/>
    <col min="8453" max="8453" width="15.7109375" customWidth="1"/>
    <col min="8705" max="8705" width="34.7109375" customWidth="1"/>
    <col min="8706" max="8706" width="16.28515625" customWidth="1"/>
    <col min="8707" max="8708" width="14.7109375" customWidth="1"/>
    <col min="8709" max="8709" width="15.7109375" customWidth="1"/>
    <col min="8961" max="8961" width="34.7109375" customWidth="1"/>
    <col min="8962" max="8962" width="16.28515625" customWidth="1"/>
    <col min="8963" max="8964" width="14.7109375" customWidth="1"/>
    <col min="8965" max="8965" width="15.7109375" customWidth="1"/>
    <col min="9217" max="9217" width="34.7109375" customWidth="1"/>
    <col min="9218" max="9218" width="16.28515625" customWidth="1"/>
    <col min="9219" max="9220" width="14.7109375" customWidth="1"/>
    <col min="9221" max="9221" width="15.7109375" customWidth="1"/>
    <col min="9473" max="9473" width="34.7109375" customWidth="1"/>
    <col min="9474" max="9474" width="16.28515625" customWidth="1"/>
    <col min="9475" max="9476" width="14.7109375" customWidth="1"/>
    <col min="9477" max="9477" width="15.7109375" customWidth="1"/>
    <col min="9729" max="9729" width="34.7109375" customWidth="1"/>
    <col min="9730" max="9730" width="16.28515625" customWidth="1"/>
    <col min="9731" max="9732" width="14.7109375" customWidth="1"/>
    <col min="9733" max="9733" width="15.7109375" customWidth="1"/>
    <col min="9985" max="9985" width="34.7109375" customWidth="1"/>
    <col min="9986" max="9986" width="16.28515625" customWidth="1"/>
    <col min="9987" max="9988" width="14.7109375" customWidth="1"/>
    <col min="9989" max="9989" width="15.7109375" customWidth="1"/>
    <col min="10241" max="10241" width="34.7109375" customWidth="1"/>
    <col min="10242" max="10242" width="16.28515625" customWidth="1"/>
    <col min="10243" max="10244" width="14.7109375" customWidth="1"/>
    <col min="10245" max="10245" width="15.7109375" customWidth="1"/>
    <col min="10497" max="10497" width="34.7109375" customWidth="1"/>
    <col min="10498" max="10498" width="16.28515625" customWidth="1"/>
    <col min="10499" max="10500" width="14.7109375" customWidth="1"/>
    <col min="10501" max="10501" width="15.7109375" customWidth="1"/>
    <col min="10753" max="10753" width="34.7109375" customWidth="1"/>
    <col min="10754" max="10754" width="16.28515625" customWidth="1"/>
    <col min="10755" max="10756" width="14.7109375" customWidth="1"/>
    <col min="10757" max="10757" width="15.7109375" customWidth="1"/>
    <col min="11009" max="11009" width="34.7109375" customWidth="1"/>
    <col min="11010" max="11010" width="16.28515625" customWidth="1"/>
    <col min="11011" max="11012" width="14.7109375" customWidth="1"/>
    <col min="11013" max="11013" width="15.7109375" customWidth="1"/>
    <col min="11265" max="11265" width="34.7109375" customWidth="1"/>
    <col min="11266" max="11266" width="16.28515625" customWidth="1"/>
    <col min="11267" max="11268" width="14.7109375" customWidth="1"/>
    <col min="11269" max="11269" width="15.7109375" customWidth="1"/>
    <col min="11521" max="11521" width="34.7109375" customWidth="1"/>
    <col min="11522" max="11522" width="16.28515625" customWidth="1"/>
    <col min="11523" max="11524" width="14.7109375" customWidth="1"/>
    <col min="11525" max="11525" width="15.7109375" customWidth="1"/>
    <col min="11777" max="11777" width="34.7109375" customWidth="1"/>
    <col min="11778" max="11778" width="16.28515625" customWidth="1"/>
    <col min="11779" max="11780" width="14.7109375" customWidth="1"/>
    <col min="11781" max="11781" width="15.7109375" customWidth="1"/>
    <col min="12033" max="12033" width="34.7109375" customWidth="1"/>
    <col min="12034" max="12034" width="16.28515625" customWidth="1"/>
    <col min="12035" max="12036" width="14.7109375" customWidth="1"/>
    <col min="12037" max="12037" width="15.7109375" customWidth="1"/>
    <col min="12289" max="12289" width="34.7109375" customWidth="1"/>
    <col min="12290" max="12290" width="16.28515625" customWidth="1"/>
    <col min="12291" max="12292" width="14.7109375" customWidth="1"/>
    <col min="12293" max="12293" width="15.7109375" customWidth="1"/>
    <col min="12545" max="12545" width="34.7109375" customWidth="1"/>
    <col min="12546" max="12546" width="16.28515625" customWidth="1"/>
    <col min="12547" max="12548" width="14.7109375" customWidth="1"/>
    <col min="12549" max="12549" width="15.7109375" customWidth="1"/>
    <col min="12801" max="12801" width="34.7109375" customWidth="1"/>
    <col min="12802" max="12802" width="16.28515625" customWidth="1"/>
    <col min="12803" max="12804" width="14.7109375" customWidth="1"/>
    <col min="12805" max="12805" width="15.7109375" customWidth="1"/>
    <col min="13057" max="13057" width="34.7109375" customWidth="1"/>
    <col min="13058" max="13058" width="16.28515625" customWidth="1"/>
    <col min="13059" max="13060" width="14.7109375" customWidth="1"/>
    <col min="13061" max="13061" width="15.7109375" customWidth="1"/>
    <col min="13313" max="13313" width="34.7109375" customWidth="1"/>
    <col min="13314" max="13314" width="16.28515625" customWidth="1"/>
    <col min="13315" max="13316" width="14.7109375" customWidth="1"/>
    <col min="13317" max="13317" width="15.7109375" customWidth="1"/>
    <col min="13569" max="13569" width="34.7109375" customWidth="1"/>
    <col min="13570" max="13570" width="16.28515625" customWidth="1"/>
    <col min="13571" max="13572" width="14.7109375" customWidth="1"/>
    <col min="13573" max="13573" width="15.7109375" customWidth="1"/>
    <col min="13825" max="13825" width="34.7109375" customWidth="1"/>
    <col min="13826" max="13826" width="16.28515625" customWidth="1"/>
    <col min="13827" max="13828" width="14.7109375" customWidth="1"/>
    <col min="13829" max="13829" width="15.7109375" customWidth="1"/>
    <col min="14081" max="14081" width="34.7109375" customWidth="1"/>
    <col min="14082" max="14082" width="16.28515625" customWidth="1"/>
    <col min="14083" max="14084" width="14.7109375" customWidth="1"/>
    <col min="14085" max="14085" width="15.7109375" customWidth="1"/>
    <col min="14337" max="14337" width="34.7109375" customWidth="1"/>
    <col min="14338" max="14338" width="16.28515625" customWidth="1"/>
    <col min="14339" max="14340" width="14.7109375" customWidth="1"/>
    <col min="14341" max="14341" width="15.7109375" customWidth="1"/>
    <col min="14593" max="14593" width="34.7109375" customWidth="1"/>
    <col min="14594" max="14594" width="16.28515625" customWidth="1"/>
    <col min="14595" max="14596" width="14.7109375" customWidth="1"/>
    <col min="14597" max="14597" width="15.7109375" customWidth="1"/>
    <col min="14849" max="14849" width="34.7109375" customWidth="1"/>
    <col min="14850" max="14850" width="16.28515625" customWidth="1"/>
    <col min="14851" max="14852" width="14.7109375" customWidth="1"/>
    <col min="14853" max="14853" width="15.7109375" customWidth="1"/>
    <col min="15105" max="15105" width="34.7109375" customWidth="1"/>
    <col min="15106" max="15106" width="16.28515625" customWidth="1"/>
    <col min="15107" max="15108" width="14.7109375" customWidth="1"/>
    <col min="15109" max="15109" width="15.7109375" customWidth="1"/>
    <col min="15361" max="15361" width="34.7109375" customWidth="1"/>
    <col min="15362" max="15362" width="16.28515625" customWidth="1"/>
    <col min="15363" max="15364" width="14.7109375" customWidth="1"/>
    <col min="15365" max="15365" width="15.7109375" customWidth="1"/>
    <col min="15617" max="15617" width="34.7109375" customWidth="1"/>
    <col min="15618" max="15618" width="16.28515625" customWidth="1"/>
    <col min="15619" max="15620" width="14.7109375" customWidth="1"/>
    <col min="15621" max="15621" width="15.7109375" customWidth="1"/>
    <col min="15873" max="15873" width="34.7109375" customWidth="1"/>
    <col min="15874" max="15874" width="16.28515625" customWidth="1"/>
    <col min="15875" max="15876" width="14.7109375" customWidth="1"/>
    <col min="15877" max="15877" width="15.7109375" customWidth="1"/>
    <col min="16129" max="16129" width="34.7109375" customWidth="1"/>
    <col min="16130" max="16130" width="16.28515625" customWidth="1"/>
    <col min="16131" max="16132" width="14.7109375" customWidth="1"/>
    <col min="16133" max="16133" width="15.7109375" customWidth="1"/>
  </cols>
  <sheetData>
    <row r="1" spans="1:5" ht="12" customHeight="1" x14ac:dyDescent="0.25">
      <c r="A1" s="357"/>
      <c r="B1" s="357"/>
      <c r="C1" s="357"/>
      <c r="D1" s="357"/>
      <c r="E1" s="357"/>
    </row>
    <row r="2" spans="1:5" ht="67.5" customHeight="1" x14ac:dyDescent="0.25">
      <c r="A2" s="303" t="s">
        <v>160</v>
      </c>
      <c r="B2" s="303"/>
      <c r="C2" s="303"/>
      <c r="D2" s="303"/>
      <c r="E2" s="303"/>
    </row>
    <row r="3" spans="1:5" ht="12" customHeight="1" x14ac:dyDescent="0.25">
      <c r="A3" s="357"/>
      <c r="B3" s="357"/>
      <c r="C3" s="357"/>
      <c r="D3" s="357"/>
      <c r="E3" s="357"/>
    </row>
    <row r="4" spans="1:5" ht="18" customHeight="1" x14ac:dyDescent="0.25">
      <c r="A4" s="331" t="s">
        <v>126</v>
      </c>
      <c r="B4" s="322" t="s">
        <v>135</v>
      </c>
      <c r="C4" s="323"/>
      <c r="D4" s="323"/>
      <c r="E4" s="323"/>
    </row>
    <row r="5" spans="1:5" ht="18" customHeight="1" x14ac:dyDescent="0.25">
      <c r="A5" s="358"/>
      <c r="B5" s="325" t="s">
        <v>40</v>
      </c>
      <c r="C5" s="322" t="s">
        <v>161</v>
      </c>
      <c r="D5" s="323"/>
      <c r="E5" s="323"/>
    </row>
    <row r="6" spans="1:5" ht="24" customHeight="1" x14ac:dyDescent="0.25">
      <c r="A6" s="358"/>
      <c r="B6" s="326"/>
      <c r="C6" s="325" t="s">
        <v>80</v>
      </c>
      <c r="D6" s="325" t="s">
        <v>162</v>
      </c>
      <c r="E6" s="328" t="s">
        <v>82</v>
      </c>
    </row>
    <row r="7" spans="1:5" ht="24" customHeight="1" x14ac:dyDescent="0.25">
      <c r="A7" s="333"/>
      <c r="B7" s="327"/>
      <c r="C7" s="327"/>
      <c r="D7" s="327"/>
      <c r="E7" s="330"/>
    </row>
    <row r="8" spans="1:5" ht="12.75" customHeight="1" x14ac:dyDescent="0.25">
      <c r="A8" s="100"/>
      <c r="B8" s="101"/>
      <c r="C8" s="102"/>
      <c r="D8" s="102"/>
      <c r="E8" s="104"/>
    </row>
    <row r="9" spans="1:5" ht="18" customHeight="1" x14ac:dyDescent="0.25">
      <c r="A9" s="80" t="s">
        <v>40</v>
      </c>
      <c r="B9" s="165">
        <v>8380</v>
      </c>
      <c r="C9" s="165">
        <v>5030</v>
      </c>
      <c r="D9" s="165">
        <v>3340</v>
      </c>
      <c r="E9" s="166">
        <v>10</v>
      </c>
    </row>
    <row r="10" spans="1:5" ht="18" customHeight="1" x14ac:dyDescent="0.25">
      <c r="A10" s="100"/>
      <c r="B10" s="165"/>
      <c r="C10" s="110"/>
      <c r="D10" s="110"/>
      <c r="E10" s="113"/>
    </row>
    <row r="11" spans="1:5" ht="18" customHeight="1" x14ac:dyDescent="0.25">
      <c r="A11" s="218" t="s">
        <v>84</v>
      </c>
      <c r="B11" s="165">
        <v>440</v>
      </c>
      <c r="C11" s="110">
        <v>280</v>
      </c>
      <c r="D11" s="110">
        <v>160</v>
      </c>
      <c r="E11" s="113">
        <v>0</v>
      </c>
    </row>
    <row r="12" spans="1:5" ht="18" customHeight="1" x14ac:dyDescent="0.25">
      <c r="A12" s="218" t="s">
        <v>85</v>
      </c>
      <c r="B12" s="165">
        <v>2660</v>
      </c>
      <c r="C12" s="110">
        <v>1410</v>
      </c>
      <c r="D12" s="110">
        <v>1250</v>
      </c>
      <c r="E12" s="24" t="s">
        <v>86</v>
      </c>
    </row>
    <row r="13" spans="1:5" ht="18" customHeight="1" x14ac:dyDescent="0.25">
      <c r="A13" s="218" t="s">
        <v>87</v>
      </c>
      <c r="B13" s="165">
        <v>2820</v>
      </c>
      <c r="C13" s="110">
        <v>1860</v>
      </c>
      <c r="D13" s="110">
        <v>960</v>
      </c>
      <c r="E13" s="113">
        <v>0</v>
      </c>
    </row>
    <row r="14" spans="1:5" ht="18" customHeight="1" x14ac:dyDescent="0.25">
      <c r="A14" s="218" t="s">
        <v>88</v>
      </c>
      <c r="B14" s="165">
        <v>110</v>
      </c>
      <c r="C14" s="110">
        <v>110</v>
      </c>
      <c r="D14" s="110">
        <v>0</v>
      </c>
      <c r="E14" s="24" t="s">
        <v>86</v>
      </c>
    </row>
    <row r="15" spans="1:5" ht="18" customHeight="1" x14ac:dyDescent="0.25">
      <c r="A15" s="218" t="s">
        <v>89</v>
      </c>
      <c r="B15" s="165">
        <v>1530</v>
      </c>
      <c r="C15" s="110">
        <v>1150</v>
      </c>
      <c r="D15" s="110">
        <v>380</v>
      </c>
      <c r="E15" s="113">
        <v>0</v>
      </c>
    </row>
    <row r="16" spans="1:5" ht="18" customHeight="1" x14ac:dyDescent="0.25">
      <c r="A16" s="218" t="s">
        <v>90</v>
      </c>
      <c r="B16" s="165">
        <v>600</v>
      </c>
      <c r="C16" s="110">
        <v>130</v>
      </c>
      <c r="D16" s="110">
        <v>470</v>
      </c>
      <c r="E16" s="24" t="s">
        <v>86</v>
      </c>
    </row>
    <row r="17" spans="1:5" ht="18" customHeight="1" x14ac:dyDescent="0.25">
      <c r="A17" s="218" t="s">
        <v>91</v>
      </c>
      <c r="B17" s="165">
        <v>20</v>
      </c>
      <c r="C17" s="110">
        <v>20</v>
      </c>
      <c r="D17" s="24" t="s">
        <v>86</v>
      </c>
      <c r="E17" s="24" t="s">
        <v>86</v>
      </c>
    </row>
    <row r="18" spans="1:5" ht="18" customHeight="1" x14ac:dyDescent="0.25">
      <c r="A18" s="218" t="s">
        <v>92</v>
      </c>
      <c r="B18" s="165">
        <v>10</v>
      </c>
      <c r="C18" s="24" t="s">
        <v>86</v>
      </c>
      <c r="D18" s="24" t="s">
        <v>86</v>
      </c>
      <c r="E18" s="113">
        <v>10</v>
      </c>
    </row>
    <row r="19" spans="1:5" ht="18" customHeight="1" x14ac:dyDescent="0.25">
      <c r="A19" s="218" t="s">
        <v>93</v>
      </c>
      <c r="B19" s="165">
        <v>190</v>
      </c>
      <c r="C19" s="110">
        <v>70</v>
      </c>
      <c r="D19" s="110">
        <v>120</v>
      </c>
      <c r="E19" s="113">
        <v>0</v>
      </c>
    </row>
    <row r="20" spans="1:5" ht="18" customHeight="1" x14ac:dyDescent="0.25">
      <c r="A20" s="218"/>
      <c r="B20" s="165"/>
      <c r="C20" s="110"/>
      <c r="D20" s="110"/>
      <c r="E20" s="113"/>
    </row>
    <row r="21" spans="1:5" ht="18" customHeight="1" x14ac:dyDescent="0.25">
      <c r="A21" s="219" t="s">
        <v>45</v>
      </c>
      <c r="B21" s="165">
        <v>6720</v>
      </c>
      <c r="C21" s="115">
        <v>3370</v>
      </c>
      <c r="D21" s="115">
        <v>3340</v>
      </c>
      <c r="E21" s="116">
        <v>10</v>
      </c>
    </row>
    <row r="22" spans="1:5" ht="18" customHeight="1" x14ac:dyDescent="0.25">
      <c r="A22" s="218"/>
      <c r="B22" s="165"/>
      <c r="C22" s="110"/>
      <c r="D22" s="110"/>
      <c r="E22" s="113"/>
    </row>
    <row r="23" spans="1:5" ht="18" customHeight="1" x14ac:dyDescent="0.25">
      <c r="A23" s="218" t="s">
        <v>84</v>
      </c>
      <c r="B23" s="165">
        <v>320</v>
      </c>
      <c r="C23" s="110">
        <v>160</v>
      </c>
      <c r="D23" s="110">
        <v>160</v>
      </c>
      <c r="E23" s="113">
        <v>0</v>
      </c>
    </row>
    <row r="24" spans="1:5" ht="18" customHeight="1" x14ac:dyDescent="0.25">
      <c r="A24" s="218" t="s">
        <v>85</v>
      </c>
      <c r="B24" s="165">
        <v>2650</v>
      </c>
      <c r="C24" s="110">
        <v>1400</v>
      </c>
      <c r="D24" s="110">
        <v>1250</v>
      </c>
      <c r="E24" s="24" t="s">
        <v>86</v>
      </c>
    </row>
    <row r="25" spans="1:5" ht="18" customHeight="1" x14ac:dyDescent="0.25">
      <c r="A25" s="218" t="s">
        <v>87</v>
      </c>
      <c r="B25" s="165">
        <v>2100</v>
      </c>
      <c r="C25" s="110">
        <v>1140</v>
      </c>
      <c r="D25" s="110">
        <v>960</v>
      </c>
      <c r="E25" s="113">
        <v>0</v>
      </c>
    </row>
    <row r="26" spans="1:5" ht="18" customHeight="1" x14ac:dyDescent="0.25">
      <c r="A26" s="218" t="s">
        <v>88</v>
      </c>
      <c r="B26" s="165">
        <v>110</v>
      </c>
      <c r="C26" s="110">
        <v>110</v>
      </c>
      <c r="D26" s="24" t="s">
        <v>86</v>
      </c>
      <c r="E26" s="24" t="s">
        <v>86</v>
      </c>
    </row>
    <row r="27" spans="1:5" ht="18" customHeight="1" x14ac:dyDescent="0.25">
      <c r="A27" s="218" t="s">
        <v>89</v>
      </c>
      <c r="B27" s="165">
        <v>730</v>
      </c>
      <c r="C27" s="110">
        <v>350</v>
      </c>
      <c r="D27" s="110">
        <v>380</v>
      </c>
      <c r="E27" s="24" t="s">
        <v>86</v>
      </c>
    </row>
    <row r="28" spans="1:5" ht="18" customHeight="1" x14ac:dyDescent="0.25">
      <c r="A28" s="218" t="s">
        <v>90</v>
      </c>
      <c r="B28" s="165">
        <v>590</v>
      </c>
      <c r="C28" s="110">
        <v>120</v>
      </c>
      <c r="D28" s="110">
        <v>470</v>
      </c>
      <c r="E28" s="24" t="s">
        <v>86</v>
      </c>
    </row>
    <row r="29" spans="1:5" ht="18" customHeight="1" x14ac:dyDescent="0.25">
      <c r="A29" s="218" t="s">
        <v>91</v>
      </c>
      <c r="B29" s="165">
        <v>20</v>
      </c>
      <c r="C29" s="110">
        <v>20</v>
      </c>
      <c r="D29" s="24" t="s">
        <v>86</v>
      </c>
      <c r="E29" s="24" t="s">
        <v>86</v>
      </c>
    </row>
    <row r="30" spans="1:5" ht="18" customHeight="1" x14ac:dyDescent="0.25">
      <c r="A30" s="218" t="s">
        <v>92</v>
      </c>
      <c r="B30" s="165">
        <v>10</v>
      </c>
      <c r="C30" s="24" t="s">
        <v>86</v>
      </c>
      <c r="D30" s="24" t="s">
        <v>86</v>
      </c>
      <c r="E30" s="113">
        <v>10</v>
      </c>
    </row>
    <row r="31" spans="1:5" ht="18" customHeight="1" x14ac:dyDescent="0.25">
      <c r="A31" s="218" t="s">
        <v>93</v>
      </c>
      <c r="B31" s="165">
        <v>190</v>
      </c>
      <c r="C31" s="110">
        <v>70</v>
      </c>
      <c r="D31" s="110">
        <v>120</v>
      </c>
      <c r="E31" s="113">
        <v>0</v>
      </c>
    </row>
    <row r="32" spans="1:5" ht="18" customHeight="1" x14ac:dyDescent="0.25">
      <c r="A32" s="218"/>
      <c r="B32" s="165"/>
      <c r="C32" s="110"/>
      <c r="D32" s="110"/>
      <c r="E32" s="113"/>
    </row>
    <row r="33" spans="1:5" ht="18" customHeight="1" x14ac:dyDescent="0.25">
      <c r="A33" s="219" t="s">
        <v>54</v>
      </c>
      <c r="B33" s="165">
        <v>1660</v>
      </c>
      <c r="C33" s="115">
        <v>1650</v>
      </c>
      <c r="D33" s="115">
        <v>0</v>
      </c>
      <c r="E33" s="116">
        <v>0</v>
      </c>
    </row>
    <row r="34" spans="1:5" ht="18" customHeight="1" x14ac:dyDescent="0.25">
      <c r="A34" s="218"/>
      <c r="B34" s="165"/>
      <c r="C34" s="110"/>
      <c r="D34" s="110"/>
      <c r="E34" s="113"/>
    </row>
    <row r="35" spans="1:5" ht="18" customHeight="1" x14ac:dyDescent="0.25">
      <c r="A35" s="218" t="s">
        <v>84</v>
      </c>
      <c r="B35" s="165">
        <v>120</v>
      </c>
      <c r="C35" s="110">
        <v>120</v>
      </c>
      <c r="D35" s="24" t="s">
        <v>86</v>
      </c>
      <c r="E35" s="24" t="s">
        <v>86</v>
      </c>
    </row>
    <row r="36" spans="1:5" ht="18" customHeight="1" x14ac:dyDescent="0.25">
      <c r="A36" s="218" t="s">
        <v>85</v>
      </c>
      <c r="B36" s="165">
        <v>10</v>
      </c>
      <c r="C36" s="110">
        <v>10</v>
      </c>
      <c r="D36" s="24" t="s">
        <v>86</v>
      </c>
      <c r="E36" s="24" t="s">
        <v>86</v>
      </c>
    </row>
    <row r="37" spans="1:5" ht="18" customHeight="1" x14ac:dyDescent="0.25">
      <c r="A37" s="218" t="s">
        <v>87</v>
      </c>
      <c r="B37" s="165">
        <v>720</v>
      </c>
      <c r="C37" s="110">
        <v>720</v>
      </c>
      <c r="D37" s="24" t="s">
        <v>86</v>
      </c>
      <c r="E37" s="113">
        <v>0</v>
      </c>
    </row>
    <row r="38" spans="1:5" ht="18" customHeight="1" x14ac:dyDescent="0.25">
      <c r="A38" s="218" t="s">
        <v>89</v>
      </c>
      <c r="B38" s="165">
        <v>800</v>
      </c>
      <c r="C38" s="110">
        <v>800</v>
      </c>
      <c r="D38" s="24" t="s">
        <v>86</v>
      </c>
      <c r="E38" s="113">
        <v>0</v>
      </c>
    </row>
    <row r="39" spans="1:5" ht="18" customHeight="1" x14ac:dyDescent="0.25">
      <c r="A39" s="218" t="s">
        <v>90</v>
      </c>
      <c r="B39" s="165">
        <v>10</v>
      </c>
      <c r="C39" s="110">
        <v>10</v>
      </c>
      <c r="D39" s="24" t="s">
        <v>86</v>
      </c>
      <c r="E39" s="24" t="s">
        <v>86</v>
      </c>
    </row>
    <row r="40" spans="1:5" ht="12.75" customHeight="1" x14ac:dyDescent="0.25">
      <c r="A40" s="220"/>
      <c r="B40" s="119"/>
      <c r="C40" s="119"/>
      <c r="D40" s="119"/>
      <c r="E40" s="120"/>
    </row>
    <row r="41" spans="1:5" ht="7.5" customHeight="1" x14ac:dyDescent="0.25">
      <c r="A41" s="34"/>
    </row>
    <row r="42" spans="1:5" x14ac:dyDescent="0.25">
      <c r="A42" s="160" t="s">
        <v>72</v>
      </c>
    </row>
    <row r="43" spans="1:5" x14ac:dyDescent="0.25">
      <c r="A43" s="162" t="s">
        <v>73</v>
      </c>
    </row>
    <row r="44" spans="1:5" x14ac:dyDescent="0.25">
      <c r="A44" s="162" t="s">
        <v>74</v>
      </c>
    </row>
  </sheetData>
  <mergeCells count="10">
    <mergeCell ref="A1:E1"/>
    <mergeCell ref="A2:E2"/>
    <mergeCell ref="A3:E3"/>
    <mergeCell ref="A4:A7"/>
    <mergeCell ref="B4:E4"/>
    <mergeCell ref="B5:B7"/>
    <mergeCell ref="C5:E5"/>
    <mergeCell ref="C6:C7"/>
    <mergeCell ref="D6:D7"/>
    <mergeCell ref="E6:E7"/>
  </mergeCells>
  <pageMargins left="0.7" right="0.7" top="0.75" bottom="0.75" header="0.3" footer="0.3"/>
  <pageSetup scale="87" orientation="portrait" horizontalDpi="200" verticalDpi="200" r:id="rId1"/>
  <colBreaks count="1" manualBreakCount="1">
    <brk id="5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E25"/>
  <sheetViews>
    <sheetView showGridLines="0" zoomScale="85" zoomScaleNormal="85" zoomScaleSheetLayoutView="115" workbookViewId="0">
      <selection activeCell="J12" sqref="J12"/>
    </sheetView>
  </sheetViews>
  <sheetFormatPr baseColWidth="10" defaultRowHeight="15" x14ac:dyDescent="0.25"/>
  <cols>
    <col min="2" max="2" width="25.85546875" customWidth="1"/>
    <col min="3" max="4" width="21.28515625" customWidth="1"/>
  </cols>
  <sheetData>
    <row r="1" spans="1:4" ht="17.25" x14ac:dyDescent="0.3">
      <c r="A1" s="221"/>
      <c r="B1" s="221"/>
      <c r="C1" s="221"/>
      <c r="D1" s="221"/>
    </row>
    <row r="2" spans="1:4" ht="46.5" customHeight="1" x14ac:dyDescent="0.25">
      <c r="A2" s="319" t="s">
        <v>163</v>
      </c>
      <c r="B2" s="319"/>
      <c r="C2" s="319"/>
      <c r="D2" s="319"/>
    </row>
    <row r="3" spans="1:4" ht="17.25" x14ac:dyDescent="0.3">
      <c r="A3" s="221"/>
      <c r="B3" s="221"/>
      <c r="C3" s="221"/>
      <c r="D3" s="221"/>
    </row>
    <row r="4" spans="1:4" x14ac:dyDescent="0.25">
      <c r="A4" s="361" t="s">
        <v>164</v>
      </c>
      <c r="B4" s="362"/>
      <c r="C4" s="367" t="s">
        <v>165</v>
      </c>
      <c r="D4" s="361"/>
    </row>
    <row r="5" spans="1:4" x14ac:dyDescent="0.25">
      <c r="A5" s="363"/>
      <c r="B5" s="364"/>
      <c r="C5" s="368"/>
      <c r="D5" s="365"/>
    </row>
    <row r="6" spans="1:4" ht="29.25" customHeight="1" x14ac:dyDescent="0.25">
      <c r="A6" s="363"/>
      <c r="B6" s="364"/>
      <c r="C6" s="369" t="s">
        <v>166</v>
      </c>
      <c r="D6" s="367" t="s">
        <v>167</v>
      </c>
    </row>
    <row r="7" spans="1:4" ht="29.25" customHeight="1" x14ac:dyDescent="0.25">
      <c r="A7" s="365"/>
      <c r="B7" s="366"/>
      <c r="C7" s="370"/>
      <c r="D7" s="368"/>
    </row>
    <row r="8" spans="1:4" ht="35.25" customHeight="1" x14ac:dyDescent="0.25">
      <c r="A8" s="222">
        <v>2006</v>
      </c>
      <c r="B8" s="223"/>
      <c r="C8" s="224">
        <v>4887</v>
      </c>
      <c r="D8" s="225">
        <v>13363</v>
      </c>
    </row>
    <row r="9" spans="1:4" ht="35.25" customHeight="1" x14ac:dyDescent="0.25">
      <c r="A9" s="222">
        <v>2007</v>
      </c>
      <c r="B9" s="223"/>
      <c r="C9" s="224">
        <v>5881</v>
      </c>
      <c r="D9" s="225">
        <v>16303</v>
      </c>
    </row>
    <row r="10" spans="1:4" ht="35.25" customHeight="1" x14ac:dyDescent="0.25">
      <c r="A10" s="222">
        <v>2008</v>
      </c>
      <c r="B10" s="223"/>
      <c r="C10" s="224">
        <v>4925</v>
      </c>
      <c r="D10" s="225">
        <v>16049</v>
      </c>
    </row>
    <row r="11" spans="1:4" ht="35.25" customHeight="1" x14ac:dyDescent="0.25">
      <c r="A11" s="222">
        <v>2009</v>
      </c>
      <c r="B11" s="223"/>
      <c r="C11" s="224">
        <v>2659</v>
      </c>
      <c r="D11" s="225">
        <v>9618</v>
      </c>
    </row>
    <row r="12" spans="1:4" ht="35.25" customHeight="1" x14ac:dyDescent="0.25">
      <c r="A12" s="222">
        <v>2010</v>
      </c>
      <c r="B12" s="223"/>
      <c r="C12" s="224">
        <v>3364</v>
      </c>
      <c r="D12" s="226">
        <v>13711</v>
      </c>
    </row>
    <row r="13" spans="1:4" ht="35.25" customHeight="1" x14ac:dyDescent="0.25">
      <c r="A13" s="222">
        <v>2011</v>
      </c>
      <c r="B13" s="223"/>
      <c r="C13" s="227">
        <v>1996</v>
      </c>
      <c r="D13" s="226">
        <v>9390</v>
      </c>
    </row>
    <row r="14" spans="1:4" ht="35.25" customHeight="1" x14ac:dyDescent="0.25">
      <c r="A14" s="228">
        <v>2012</v>
      </c>
      <c r="B14" s="229"/>
      <c r="C14" s="227">
        <v>1461</v>
      </c>
      <c r="D14" s="226">
        <v>7106</v>
      </c>
    </row>
    <row r="15" spans="1:4" ht="35.25" customHeight="1" x14ac:dyDescent="0.25">
      <c r="A15" s="228">
        <v>2013</v>
      </c>
      <c r="B15" s="229"/>
      <c r="C15" s="227">
        <v>1560</v>
      </c>
      <c r="D15" s="230">
        <v>6953</v>
      </c>
    </row>
    <row r="16" spans="1:4" ht="35.25" customHeight="1" x14ac:dyDescent="0.25">
      <c r="A16" s="222">
        <v>2014</v>
      </c>
      <c r="B16" s="223"/>
      <c r="C16" s="227">
        <v>1956</v>
      </c>
      <c r="D16" s="230">
        <v>8776</v>
      </c>
    </row>
    <row r="17" spans="1:5" ht="35.25" customHeight="1" x14ac:dyDescent="0.25">
      <c r="A17" s="359">
        <v>2015</v>
      </c>
      <c r="B17" s="360"/>
      <c r="C17" s="231">
        <v>471</v>
      </c>
      <c r="D17" s="230">
        <v>2376</v>
      </c>
      <c r="E17" s="9"/>
    </row>
    <row r="18" spans="1:5" ht="35.25" customHeight="1" x14ac:dyDescent="0.25">
      <c r="A18" s="359" t="s">
        <v>168</v>
      </c>
      <c r="B18" s="360"/>
      <c r="C18" s="231">
        <v>683</v>
      </c>
      <c r="D18" s="230">
        <v>2960</v>
      </c>
    </row>
    <row r="19" spans="1:5" ht="15.75" x14ac:dyDescent="0.25">
      <c r="A19" s="232"/>
      <c r="B19" s="233"/>
      <c r="C19" s="234"/>
      <c r="D19" s="232"/>
    </row>
    <row r="20" spans="1:5" ht="15" customHeight="1" x14ac:dyDescent="0.25">
      <c r="A20" s="235"/>
      <c r="B20" s="371"/>
      <c r="C20" s="372"/>
      <c r="D20" s="372"/>
    </row>
    <row r="21" spans="1:5" ht="15" customHeight="1" x14ac:dyDescent="0.25">
      <c r="A21" s="373" t="s">
        <v>169</v>
      </c>
      <c r="B21" s="373"/>
      <c r="C21" s="373"/>
      <c r="D21" s="373"/>
    </row>
    <row r="22" spans="1:5" ht="15" customHeight="1" x14ac:dyDescent="0.25">
      <c r="A22" s="374" t="s">
        <v>170</v>
      </c>
      <c r="B22" s="375"/>
      <c r="C22" s="375"/>
      <c r="D22" s="375"/>
    </row>
    <row r="23" spans="1:5" x14ac:dyDescent="0.25">
      <c r="A23" s="376" t="s">
        <v>171</v>
      </c>
      <c r="B23" s="376"/>
      <c r="C23" s="376"/>
      <c r="D23" s="376"/>
    </row>
    <row r="24" spans="1:5" ht="15" customHeight="1" x14ac:dyDescent="0.25">
      <c r="A24" s="236"/>
      <c r="B24" s="237"/>
      <c r="C24" s="237"/>
      <c r="D24" s="237"/>
    </row>
    <row r="25" spans="1:5" x14ac:dyDescent="0.25">
      <c r="A25" s="238"/>
      <c r="B25" s="238"/>
      <c r="C25" s="238"/>
      <c r="D25" s="9"/>
    </row>
  </sheetData>
  <mergeCells count="11">
    <mergeCell ref="A18:B18"/>
    <mergeCell ref="B20:D20"/>
    <mergeCell ref="A21:D21"/>
    <mergeCell ref="A22:D22"/>
    <mergeCell ref="A23:D23"/>
    <mergeCell ref="A17:B17"/>
    <mergeCell ref="A2:D2"/>
    <mergeCell ref="A4:B7"/>
    <mergeCell ref="C4:D5"/>
    <mergeCell ref="C6:C7"/>
    <mergeCell ref="D6:D7"/>
  </mergeCells>
  <pageMargins left="1.21" right="0.7" top="0.75" bottom="0.75" header="0.3" footer="0.3"/>
  <pageSetup orientation="portrait" horizontalDpi="200" verticalDpi="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52"/>
  <sheetViews>
    <sheetView showGridLines="0" zoomScale="70" zoomScaleNormal="70" workbookViewId="0">
      <selection activeCell="R34" sqref="R34"/>
    </sheetView>
  </sheetViews>
  <sheetFormatPr baseColWidth="10" defaultRowHeight="15" x14ac:dyDescent="0.25"/>
  <sheetData>
    <row r="1" spans="1:8" x14ac:dyDescent="0.25">
      <c r="A1" s="239"/>
      <c r="B1" s="239"/>
      <c r="C1" s="239"/>
      <c r="D1" s="239"/>
      <c r="E1" s="244"/>
      <c r="F1" s="244"/>
      <c r="G1" s="244"/>
      <c r="H1" s="239"/>
    </row>
    <row r="2" spans="1:8" x14ac:dyDescent="0.25">
      <c r="A2" s="239" t="s">
        <v>31</v>
      </c>
      <c r="B2" s="240">
        <f>2508354/1000000</f>
        <v>2.5083540000000002</v>
      </c>
      <c r="C2" s="241">
        <v>2508354</v>
      </c>
      <c r="D2" s="239"/>
      <c r="E2" s="244"/>
      <c r="F2" s="244"/>
      <c r="G2" s="244"/>
      <c r="H2" s="239"/>
    </row>
    <row r="3" spans="1:8" x14ac:dyDescent="0.25">
      <c r="A3" s="239" t="s">
        <v>32</v>
      </c>
      <c r="B3" s="240">
        <f>2736138/1000000</f>
        <v>2.736138</v>
      </c>
      <c r="C3" s="242">
        <v>2736137.8002578504</v>
      </c>
      <c r="D3" s="239"/>
      <c r="E3" s="244"/>
      <c r="F3" s="244"/>
      <c r="G3" s="244"/>
      <c r="H3" s="239"/>
    </row>
    <row r="4" spans="1:8" x14ac:dyDescent="0.25">
      <c r="A4" s="239" t="s">
        <v>33</v>
      </c>
      <c r="B4" s="240">
        <f>2624351/1000000</f>
        <v>2.6243509999999999</v>
      </c>
      <c r="C4" s="242">
        <v>2624351</v>
      </c>
      <c r="D4" s="239"/>
      <c r="E4" s="244"/>
      <c r="F4" s="244"/>
      <c r="G4" s="244"/>
      <c r="H4" s="239"/>
    </row>
    <row r="5" spans="1:8" x14ac:dyDescent="0.25">
      <c r="A5" s="239" t="s">
        <v>34</v>
      </c>
      <c r="B5" s="240">
        <f>2667194/1000000</f>
        <v>2.6671939999999998</v>
      </c>
      <c r="C5" s="242">
        <v>2667194</v>
      </c>
      <c r="D5" s="239"/>
      <c r="E5" s="244"/>
      <c r="F5" s="244"/>
      <c r="G5" s="244"/>
      <c r="H5" s="239"/>
    </row>
    <row r="6" spans="1:8" x14ac:dyDescent="0.25">
      <c r="A6" s="239" t="s">
        <v>118</v>
      </c>
      <c r="B6" s="240">
        <f>2694552/1000000</f>
        <v>2.6945519999999998</v>
      </c>
      <c r="C6" s="243">
        <v>2694552</v>
      </c>
      <c r="D6" s="239"/>
      <c r="E6" s="244"/>
      <c r="F6" s="244"/>
      <c r="G6" s="244"/>
      <c r="H6" s="239"/>
    </row>
    <row r="7" spans="1:8" x14ac:dyDescent="0.25">
      <c r="A7" s="239"/>
      <c r="B7" s="239"/>
      <c r="C7" s="239"/>
      <c r="D7" s="239"/>
      <c r="E7" s="244"/>
      <c r="F7" s="244"/>
      <c r="G7" s="244"/>
      <c r="H7" s="239"/>
    </row>
    <row r="8" spans="1:8" x14ac:dyDescent="0.25">
      <c r="A8" s="239"/>
      <c r="B8" s="239"/>
      <c r="C8" s="239"/>
      <c r="D8" s="239"/>
      <c r="E8" s="244"/>
      <c r="F8" s="244"/>
      <c r="G8" s="244"/>
      <c r="H8" s="239"/>
    </row>
    <row r="9" spans="1:8" x14ac:dyDescent="0.25">
      <c r="A9" s="239"/>
      <c r="B9" s="239"/>
      <c r="C9" s="239"/>
      <c r="D9" s="239"/>
      <c r="E9" s="244"/>
      <c r="F9" s="244"/>
      <c r="G9" s="244"/>
      <c r="H9" s="239"/>
    </row>
    <row r="10" spans="1:8" x14ac:dyDescent="0.25">
      <c r="A10" s="244"/>
      <c r="B10" s="244"/>
      <c r="C10" s="244"/>
      <c r="D10" s="244"/>
      <c r="E10" s="244"/>
      <c r="F10" s="244"/>
      <c r="G10" s="244"/>
      <c r="H10" s="239"/>
    </row>
    <row r="11" spans="1:8" x14ac:dyDescent="0.25">
      <c r="A11" s="244"/>
      <c r="B11" s="244"/>
      <c r="C11" s="244"/>
      <c r="D11" s="244"/>
      <c r="E11" s="244"/>
      <c r="F11" s="244"/>
      <c r="G11" s="244"/>
      <c r="H11" s="239"/>
    </row>
    <row r="12" spans="1:8" x14ac:dyDescent="0.25">
      <c r="A12" s="244"/>
      <c r="B12" s="244"/>
      <c r="C12" s="244"/>
      <c r="D12" s="244"/>
      <c r="E12" s="244"/>
      <c r="F12" s="244"/>
      <c r="G12" s="244"/>
      <c r="H12" s="239"/>
    </row>
    <row r="13" spans="1:8" x14ac:dyDescent="0.25">
      <c r="A13" s="244"/>
      <c r="B13" s="244"/>
      <c r="C13" s="244"/>
      <c r="D13" s="244"/>
      <c r="E13" s="244"/>
      <c r="F13" s="244"/>
      <c r="G13" s="244"/>
      <c r="H13" s="239"/>
    </row>
    <row r="14" spans="1:8" x14ac:dyDescent="0.25">
      <c r="A14" s="244"/>
      <c r="B14" s="244"/>
      <c r="C14" s="244"/>
      <c r="D14" s="244"/>
      <c r="E14" s="244"/>
      <c r="F14" s="244"/>
      <c r="G14" s="244"/>
      <c r="H14" s="239"/>
    </row>
    <row r="15" spans="1:8" x14ac:dyDescent="0.25">
      <c r="A15" s="244"/>
      <c r="B15" s="244"/>
      <c r="C15" s="244"/>
      <c r="D15" s="244"/>
      <c r="E15" s="244"/>
      <c r="F15" s="244"/>
      <c r="G15" s="244"/>
      <c r="H15" s="239"/>
    </row>
    <row r="16" spans="1:8" x14ac:dyDescent="0.25">
      <c r="A16" s="244"/>
      <c r="B16" s="244"/>
      <c r="C16" s="244"/>
      <c r="D16" s="244"/>
      <c r="E16" s="244"/>
      <c r="F16" s="244"/>
      <c r="G16" s="244"/>
      <c r="H16" s="239"/>
    </row>
    <row r="17" spans="1:8" x14ac:dyDescent="0.25">
      <c r="A17" s="244"/>
      <c r="B17" s="244"/>
      <c r="C17" s="244"/>
      <c r="D17" s="244"/>
      <c r="E17" s="244"/>
      <c r="F17" s="244"/>
      <c r="G17" s="244"/>
      <c r="H17" s="239"/>
    </row>
    <row r="18" spans="1:8" x14ac:dyDescent="0.25">
      <c r="A18" s="244"/>
      <c r="B18" s="244"/>
      <c r="C18" s="244"/>
      <c r="D18" s="244"/>
      <c r="E18" s="244"/>
      <c r="F18" s="244"/>
      <c r="G18" s="244"/>
      <c r="H18" s="239"/>
    </row>
    <row r="19" spans="1:8" x14ac:dyDescent="0.25">
      <c r="A19" s="244"/>
      <c r="B19" s="244"/>
      <c r="C19" s="244"/>
      <c r="D19" s="244"/>
      <c r="E19" s="244"/>
      <c r="F19" s="244"/>
      <c r="G19" s="244"/>
      <c r="H19" s="239"/>
    </row>
    <row r="20" spans="1:8" x14ac:dyDescent="0.25">
      <c r="A20" s="244"/>
      <c r="B20" s="244"/>
      <c r="C20" s="244"/>
      <c r="D20" s="244"/>
      <c r="E20" s="244"/>
      <c r="F20" s="244"/>
      <c r="G20" s="244"/>
      <c r="H20" s="239"/>
    </row>
    <row r="21" spans="1:8" x14ac:dyDescent="0.25">
      <c r="A21" s="244"/>
      <c r="B21" s="244"/>
      <c r="C21" s="244"/>
      <c r="D21" s="244"/>
      <c r="E21" s="244"/>
      <c r="F21" s="244"/>
      <c r="G21" s="244"/>
      <c r="H21" s="239"/>
    </row>
    <row r="22" spans="1:8" x14ac:dyDescent="0.25">
      <c r="A22" s="244"/>
      <c r="B22" s="244"/>
      <c r="C22" s="244"/>
      <c r="D22" s="244"/>
      <c r="E22" s="244"/>
      <c r="F22" s="244"/>
      <c r="G22" s="244"/>
      <c r="H22" s="239"/>
    </row>
    <row r="23" spans="1:8" x14ac:dyDescent="0.25">
      <c r="A23" s="244"/>
      <c r="B23" s="244"/>
      <c r="C23" s="244"/>
      <c r="D23" s="244"/>
      <c r="E23" s="244"/>
      <c r="F23" s="244"/>
      <c r="G23" s="244"/>
      <c r="H23" s="239"/>
    </row>
    <row r="24" spans="1:8" x14ac:dyDescent="0.25">
      <c r="A24" s="244"/>
      <c r="B24" s="244"/>
      <c r="C24" s="244"/>
      <c r="D24" s="244"/>
      <c r="E24" s="244"/>
      <c r="F24" s="244"/>
      <c r="G24" s="244"/>
      <c r="H24" s="239"/>
    </row>
    <row r="25" spans="1:8" x14ac:dyDescent="0.25">
      <c r="A25" s="239"/>
      <c r="B25" s="239"/>
      <c r="C25" s="239"/>
      <c r="D25" s="239"/>
      <c r="E25" s="239"/>
      <c r="F25" s="239"/>
      <c r="G25" s="239"/>
      <c r="H25" s="239"/>
    </row>
    <row r="26" spans="1:8" x14ac:dyDescent="0.25">
      <c r="A26" s="239"/>
      <c r="B26" s="239"/>
      <c r="C26" s="239"/>
      <c r="D26" s="239"/>
      <c r="E26" s="239"/>
      <c r="F26" s="239"/>
      <c r="G26" s="239"/>
      <c r="H26" s="239"/>
    </row>
    <row r="27" spans="1:8" x14ac:dyDescent="0.25">
      <c r="A27" s="239"/>
      <c r="B27" s="239"/>
      <c r="C27" s="239"/>
      <c r="D27" s="239"/>
      <c r="E27" s="239"/>
      <c r="F27" s="239"/>
      <c r="G27" s="239"/>
      <c r="H27" s="239"/>
    </row>
    <row r="28" spans="1:8" x14ac:dyDescent="0.25">
      <c r="A28" s="239"/>
      <c r="B28" s="239"/>
      <c r="C28" s="239"/>
      <c r="D28" s="239"/>
      <c r="E28" s="239"/>
      <c r="F28" s="239"/>
      <c r="G28" s="239"/>
      <c r="H28" s="239"/>
    </row>
    <row r="29" spans="1:8" x14ac:dyDescent="0.25">
      <c r="A29" s="239"/>
      <c r="B29" s="239"/>
      <c r="C29" s="239"/>
      <c r="D29" s="239"/>
      <c r="E29" s="239"/>
      <c r="F29" s="239"/>
      <c r="G29" s="239"/>
      <c r="H29" s="239"/>
    </row>
    <row r="30" spans="1:8" x14ac:dyDescent="0.25">
      <c r="A30" s="239"/>
      <c r="B30" s="239"/>
      <c r="C30" s="239"/>
      <c r="D30" s="239"/>
      <c r="E30" s="239"/>
      <c r="F30" s="239"/>
      <c r="G30" s="239"/>
      <c r="H30" s="239"/>
    </row>
    <row r="31" spans="1:8" x14ac:dyDescent="0.25">
      <c r="A31" s="239"/>
      <c r="B31" s="239"/>
      <c r="C31" s="239"/>
      <c r="D31" s="239"/>
      <c r="E31" s="239"/>
      <c r="F31" s="239"/>
      <c r="G31" s="239"/>
      <c r="H31" s="239"/>
    </row>
    <row r="32" spans="1:8" x14ac:dyDescent="0.25">
      <c r="A32" s="239"/>
      <c r="B32" s="239"/>
      <c r="C32" s="239"/>
      <c r="D32" s="239"/>
      <c r="E32" s="239"/>
      <c r="F32" s="239"/>
      <c r="G32" s="239"/>
      <c r="H32" s="239"/>
    </row>
    <row r="33" spans="1:8" x14ac:dyDescent="0.25">
      <c r="A33" s="239"/>
      <c r="B33" s="239"/>
      <c r="C33" s="239"/>
      <c r="D33" s="239"/>
      <c r="E33" s="239"/>
      <c r="F33" s="239"/>
      <c r="G33" s="239"/>
      <c r="H33" s="239"/>
    </row>
    <row r="34" spans="1:8" x14ac:dyDescent="0.25">
      <c r="A34" s="239"/>
      <c r="B34" s="239"/>
      <c r="C34" s="239"/>
      <c r="D34" s="239"/>
      <c r="E34" s="239"/>
      <c r="F34" s="239"/>
      <c r="G34" s="239"/>
      <c r="H34" s="239"/>
    </row>
    <row r="35" spans="1:8" x14ac:dyDescent="0.25">
      <c r="A35" s="239"/>
      <c r="B35" s="239"/>
      <c r="C35" s="239"/>
      <c r="D35" s="239"/>
      <c r="E35" s="239"/>
      <c r="F35" s="239"/>
      <c r="G35" s="239"/>
      <c r="H35" s="239"/>
    </row>
    <row r="36" spans="1:8" x14ac:dyDescent="0.25">
      <c r="A36" s="239"/>
      <c r="B36" s="239"/>
      <c r="C36" s="239"/>
      <c r="D36" s="239"/>
      <c r="E36" s="239"/>
      <c r="F36" s="239"/>
      <c r="G36" s="239"/>
      <c r="H36" s="239"/>
    </row>
    <row r="37" spans="1:8" x14ac:dyDescent="0.25">
      <c r="A37" s="239"/>
      <c r="B37" s="239"/>
      <c r="C37" s="239"/>
      <c r="D37" s="239"/>
      <c r="E37" s="239"/>
      <c r="F37" s="239"/>
      <c r="G37" s="239"/>
      <c r="H37" s="239"/>
    </row>
    <row r="38" spans="1:8" x14ac:dyDescent="0.25">
      <c r="A38" s="239"/>
      <c r="B38" s="239"/>
      <c r="C38" s="239"/>
      <c r="D38" s="239"/>
      <c r="E38" s="239"/>
      <c r="F38" s="239"/>
      <c r="G38" s="239"/>
      <c r="H38" s="239"/>
    </row>
    <row r="39" spans="1:8" x14ac:dyDescent="0.25">
      <c r="A39" s="239"/>
      <c r="B39" s="239"/>
      <c r="C39" s="239"/>
      <c r="D39" s="239"/>
      <c r="E39" s="239"/>
      <c r="F39" s="239"/>
      <c r="G39" s="239"/>
      <c r="H39" s="239"/>
    </row>
    <row r="40" spans="1:8" x14ac:dyDescent="0.25">
      <c r="A40" s="239"/>
      <c r="B40" s="239"/>
      <c r="C40" s="239"/>
      <c r="D40" s="239"/>
      <c r="E40" s="239"/>
      <c r="F40" s="239"/>
      <c r="G40" s="239"/>
      <c r="H40" s="239"/>
    </row>
    <row r="41" spans="1:8" x14ac:dyDescent="0.25">
      <c r="A41" s="239"/>
      <c r="B41" s="239"/>
      <c r="C41" s="239"/>
      <c r="D41" s="239"/>
      <c r="E41" s="239"/>
      <c r="F41" s="239"/>
      <c r="G41" s="239"/>
      <c r="H41" s="239"/>
    </row>
    <row r="42" spans="1:8" x14ac:dyDescent="0.25">
      <c r="A42" s="239"/>
      <c r="B42" s="239"/>
      <c r="C42" s="239"/>
      <c r="D42" s="239"/>
      <c r="E42" s="239"/>
      <c r="F42" s="239"/>
      <c r="G42" s="239"/>
      <c r="H42" s="239"/>
    </row>
    <row r="43" spans="1:8" x14ac:dyDescent="0.25">
      <c r="A43" s="239"/>
      <c r="B43" s="239"/>
      <c r="C43" s="239"/>
      <c r="D43" s="239"/>
      <c r="E43" s="239"/>
      <c r="F43" s="239"/>
      <c r="G43" s="239"/>
      <c r="H43" s="239"/>
    </row>
    <row r="44" spans="1:8" x14ac:dyDescent="0.25">
      <c r="A44" s="239"/>
      <c r="B44" s="239"/>
      <c r="C44" s="239"/>
      <c r="D44" s="239"/>
      <c r="E44" s="239"/>
      <c r="F44" s="239"/>
      <c r="G44" s="239"/>
      <c r="H44" s="239"/>
    </row>
    <row r="45" spans="1:8" x14ac:dyDescent="0.25">
      <c r="A45" s="239"/>
      <c r="B45" s="239"/>
      <c r="C45" s="239"/>
      <c r="D45" s="239"/>
      <c r="E45" s="239"/>
      <c r="F45" s="239"/>
      <c r="G45" s="239"/>
      <c r="H45" s="239"/>
    </row>
    <row r="46" spans="1:8" x14ac:dyDescent="0.25">
      <c r="A46" s="239"/>
      <c r="B46" s="239"/>
      <c r="C46" s="239"/>
      <c r="D46" s="239"/>
      <c r="E46" s="239"/>
      <c r="F46" s="239"/>
      <c r="G46" s="239"/>
      <c r="H46" s="239"/>
    </row>
    <row r="47" spans="1:8" x14ac:dyDescent="0.25">
      <c r="A47" s="239"/>
      <c r="B47" s="239"/>
      <c r="C47" s="239"/>
      <c r="D47" s="239"/>
      <c r="E47" s="239"/>
      <c r="F47" s="239"/>
      <c r="G47" s="239"/>
      <c r="H47" s="239"/>
    </row>
    <row r="48" spans="1:8" x14ac:dyDescent="0.25">
      <c r="A48" s="239"/>
      <c r="B48" s="239"/>
      <c r="C48" s="239"/>
      <c r="D48" s="239"/>
      <c r="E48" s="239"/>
      <c r="F48" s="239"/>
      <c r="G48" s="239"/>
      <c r="H48" s="239"/>
    </row>
    <row r="49" spans="1:8" x14ac:dyDescent="0.25">
      <c r="A49" s="239"/>
      <c r="B49" s="239"/>
      <c r="C49" s="239"/>
      <c r="D49" s="239"/>
      <c r="E49" s="239"/>
      <c r="F49" s="239"/>
      <c r="G49" s="239"/>
      <c r="H49" s="239"/>
    </row>
    <row r="50" spans="1:8" x14ac:dyDescent="0.25">
      <c r="A50" s="239"/>
      <c r="B50" s="239"/>
      <c r="C50" s="239"/>
      <c r="D50" s="239"/>
      <c r="E50" s="239"/>
      <c r="F50" s="239"/>
      <c r="G50" s="239"/>
      <c r="H50" s="239"/>
    </row>
    <row r="51" spans="1:8" x14ac:dyDescent="0.25">
      <c r="A51" s="239"/>
      <c r="B51" s="239"/>
      <c r="C51" s="239"/>
      <c r="D51" s="239"/>
      <c r="E51" s="239"/>
      <c r="F51" s="239"/>
      <c r="G51" s="239"/>
      <c r="H51" s="239"/>
    </row>
    <row r="52" spans="1:8" x14ac:dyDescent="0.25">
      <c r="A52" s="239"/>
      <c r="B52" s="239"/>
      <c r="C52" s="239"/>
      <c r="D52" s="239"/>
      <c r="E52" s="239"/>
      <c r="F52" s="239"/>
      <c r="G52" s="239"/>
      <c r="H52" s="239"/>
    </row>
  </sheetData>
  <pageMargins left="0.77" right="0.7" top="0.86" bottom="0.75" header="0.3" footer="0.3"/>
  <pageSetup scale="99" orientation="portrait" horizontalDpi="200" verticalDpi="200" r:id="rId1"/>
  <colBreaks count="1" manualBreakCount="1">
    <brk id="8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K18"/>
  <sheetViews>
    <sheetView showGridLines="0" zoomScaleNormal="100" workbookViewId="0">
      <selection activeCell="K7" sqref="K7"/>
    </sheetView>
  </sheetViews>
  <sheetFormatPr baseColWidth="10" defaultRowHeight="15" x14ac:dyDescent="0.25"/>
  <cols>
    <col min="1" max="1" width="13.42578125" customWidth="1"/>
    <col min="2" max="2" width="11.7109375" customWidth="1"/>
    <col min="3" max="3" width="12.5703125" customWidth="1"/>
    <col min="4" max="4" width="11.140625" customWidth="1"/>
    <col min="5" max="5" width="14.5703125" customWidth="1"/>
    <col min="6" max="6" width="11.28515625" customWidth="1"/>
    <col min="7" max="7" width="10.5703125" customWidth="1"/>
    <col min="8" max="8" width="8.42578125" customWidth="1"/>
    <col min="9" max="9" width="7.85546875" style="34" customWidth="1"/>
    <col min="10" max="10" width="11.42578125" style="34"/>
    <col min="257" max="257" width="13.42578125" customWidth="1"/>
    <col min="258" max="258" width="11.7109375" customWidth="1"/>
    <col min="259" max="259" width="12.5703125" customWidth="1"/>
    <col min="260" max="260" width="11.140625" customWidth="1"/>
    <col min="261" max="261" width="14.5703125" customWidth="1"/>
    <col min="262" max="262" width="11.28515625" customWidth="1"/>
    <col min="263" max="263" width="10.5703125" customWidth="1"/>
    <col min="264" max="264" width="8.42578125" customWidth="1"/>
    <col min="265" max="265" width="7.85546875" customWidth="1"/>
    <col min="513" max="513" width="13.42578125" customWidth="1"/>
    <col min="514" max="514" width="11.7109375" customWidth="1"/>
    <col min="515" max="515" width="12.5703125" customWidth="1"/>
    <col min="516" max="516" width="11.140625" customWidth="1"/>
    <col min="517" max="517" width="14.5703125" customWidth="1"/>
    <col min="518" max="518" width="11.28515625" customWidth="1"/>
    <col min="519" max="519" width="10.5703125" customWidth="1"/>
    <col min="520" max="520" width="8.42578125" customWidth="1"/>
    <col min="521" max="521" width="7.85546875" customWidth="1"/>
    <col min="769" max="769" width="13.42578125" customWidth="1"/>
    <col min="770" max="770" width="11.7109375" customWidth="1"/>
    <col min="771" max="771" width="12.5703125" customWidth="1"/>
    <col min="772" max="772" width="11.140625" customWidth="1"/>
    <col min="773" max="773" width="14.5703125" customWidth="1"/>
    <col min="774" max="774" width="11.28515625" customWidth="1"/>
    <col min="775" max="775" width="10.5703125" customWidth="1"/>
    <col min="776" max="776" width="8.42578125" customWidth="1"/>
    <col min="777" max="777" width="7.85546875" customWidth="1"/>
    <col min="1025" max="1025" width="13.42578125" customWidth="1"/>
    <col min="1026" max="1026" width="11.7109375" customWidth="1"/>
    <col min="1027" max="1027" width="12.5703125" customWidth="1"/>
    <col min="1028" max="1028" width="11.140625" customWidth="1"/>
    <col min="1029" max="1029" width="14.5703125" customWidth="1"/>
    <col min="1030" max="1030" width="11.28515625" customWidth="1"/>
    <col min="1031" max="1031" width="10.5703125" customWidth="1"/>
    <col min="1032" max="1032" width="8.42578125" customWidth="1"/>
    <col min="1033" max="1033" width="7.85546875" customWidth="1"/>
    <col min="1281" max="1281" width="13.42578125" customWidth="1"/>
    <col min="1282" max="1282" width="11.7109375" customWidth="1"/>
    <col min="1283" max="1283" width="12.5703125" customWidth="1"/>
    <col min="1284" max="1284" width="11.140625" customWidth="1"/>
    <col min="1285" max="1285" width="14.5703125" customWidth="1"/>
    <col min="1286" max="1286" width="11.28515625" customWidth="1"/>
    <col min="1287" max="1287" width="10.5703125" customWidth="1"/>
    <col min="1288" max="1288" width="8.42578125" customWidth="1"/>
    <col min="1289" max="1289" width="7.85546875" customWidth="1"/>
    <col min="1537" max="1537" width="13.42578125" customWidth="1"/>
    <col min="1538" max="1538" width="11.7109375" customWidth="1"/>
    <col min="1539" max="1539" width="12.5703125" customWidth="1"/>
    <col min="1540" max="1540" width="11.140625" customWidth="1"/>
    <col min="1541" max="1541" width="14.5703125" customWidth="1"/>
    <col min="1542" max="1542" width="11.28515625" customWidth="1"/>
    <col min="1543" max="1543" width="10.5703125" customWidth="1"/>
    <col min="1544" max="1544" width="8.42578125" customWidth="1"/>
    <col min="1545" max="1545" width="7.85546875" customWidth="1"/>
    <col min="1793" max="1793" width="13.42578125" customWidth="1"/>
    <col min="1794" max="1794" width="11.7109375" customWidth="1"/>
    <col min="1795" max="1795" width="12.5703125" customWidth="1"/>
    <col min="1796" max="1796" width="11.140625" customWidth="1"/>
    <col min="1797" max="1797" width="14.5703125" customWidth="1"/>
    <col min="1798" max="1798" width="11.28515625" customWidth="1"/>
    <col min="1799" max="1799" width="10.5703125" customWidth="1"/>
    <col min="1800" max="1800" width="8.42578125" customWidth="1"/>
    <col min="1801" max="1801" width="7.85546875" customWidth="1"/>
    <col min="2049" max="2049" width="13.42578125" customWidth="1"/>
    <col min="2050" max="2050" width="11.7109375" customWidth="1"/>
    <col min="2051" max="2051" width="12.5703125" customWidth="1"/>
    <col min="2052" max="2052" width="11.140625" customWidth="1"/>
    <col min="2053" max="2053" width="14.5703125" customWidth="1"/>
    <col min="2054" max="2054" width="11.28515625" customWidth="1"/>
    <col min="2055" max="2055" width="10.5703125" customWidth="1"/>
    <col min="2056" max="2056" width="8.42578125" customWidth="1"/>
    <col min="2057" max="2057" width="7.85546875" customWidth="1"/>
    <col min="2305" max="2305" width="13.42578125" customWidth="1"/>
    <col min="2306" max="2306" width="11.7109375" customWidth="1"/>
    <col min="2307" max="2307" width="12.5703125" customWidth="1"/>
    <col min="2308" max="2308" width="11.140625" customWidth="1"/>
    <col min="2309" max="2309" width="14.5703125" customWidth="1"/>
    <col min="2310" max="2310" width="11.28515625" customWidth="1"/>
    <col min="2311" max="2311" width="10.5703125" customWidth="1"/>
    <col min="2312" max="2312" width="8.42578125" customWidth="1"/>
    <col min="2313" max="2313" width="7.85546875" customWidth="1"/>
    <col min="2561" max="2561" width="13.42578125" customWidth="1"/>
    <col min="2562" max="2562" width="11.7109375" customWidth="1"/>
    <col min="2563" max="2563" width="12.5703125" customWidth="1"/>
    <col min="2564" max="2564" width="11.140625" customWidth="1"/>
    <col min="2565" max="2565" width="14.5703125" customWidth="1"/>
    <col min="2566" max="2566" width="11.28515625" customWidth="1"/>
    <col min="2567" max="2567" width="10.5703125" customWidth="1"/>
    <col min="2568" max="2568" width="8.42578125" customWidth="1"/>
    <col min="2569" max="2569" width="7.85546875" customWidth="1"/>
    <col min="2817" max="2817" width="13.42578125" customWidth="1"/>
    <col min="2818" max="2818" width="11.7109375" customWidth="1"/>
    <col min="2819" max="2819" width="12.5703125" customWidth="1"/>
    <col min="2820" max="2820" width="11.140625" customWidth="1"/>
    <col min="2821" max="2821" width="14.5703125" customWidth="1"/>
    <col min="2822" max="2822" width="11.28515625" customWidth="1"/>
    <col min="2823" max="2823" width="10.5703125" customWidth="1"/>
    <col min="2824" max="2824" width="8.42578125" customWidth="1"/>
    <col min="2825" max="2825" width="7.85546875" customWidth="1"/>
    <col min="3073" max="3073" width="13.42578125" customWidth="1"/>
    <col min="3074" max="3074" width="11.7109375" customWidth="1"/>
    <col min="3075" max="3075" width="12.5703125" customWidth="1"/>
    <col min="3076" max="3076" width="11.140625" customWidth="1"/>
    <col min="3077" max="3077" width="14.5703125" customWidth="1"/>
    <col min="3078" max="3078" width="11.28515625" customWidth="1"/>
    <col min="3079" max="3079" width="10.5703125" customWidth="1"/>
    <col min="3080" max="3080" width="8.42578125" customWidth="1"/>
    <col min="3081" max="3081" width="7.85546875" customWidth="1"/>
    <col min="3329" max="3329" width="13.42578125" customWidth="1"/>
    <col min="3330" max="3330" width="11.7109375" customWidth="1"/>
    <col min="3331" max="3331" width="12.5703125" customWidth="1"/>
    <col min="3332" max="3332" width="11.140625" customWidth="1"/>
    <col min="3333" max="3333" width="14.5703125" customWidth="1"/>
    <col min="3334" max="3334" width="11.28515625" customWidth="1"/>
    <col min="3335" max="3335" width="10.5703125" customWidth="1"/>
    <col min="3336" max="3336" width="8.42578125" customWidth="1"/>
    <col min="3337" max="3337" width="7.85546875" customWidth="1"/>
    <col min="3585" max="3585" width="13.42578125" customWidth="1"/>
    <col min="3586" max="3586" width="11.7109375" customWidth="1"/>
    <col min="3587" max="3587" width="12.5703125" customWidth="1"/>
    <col min="3588" max="3588" width="11.140625" customWidth="1"/>
    <col min="3589" max="3589" width="14.5703125" customWidth="1"/>
    <col min="3590" max="3590" width="11.28515625" customWidth="1"/>
    <col min="3591" max="3591" width="10.5703125" customWidth="1"/>
    <col min="3592" max="3592" width="8.42578125" customWidth="1"/>
    <col min="3593" max="3593" width="7.85546875" customWidth="1"/>
    <col min="3841" max="3841" width="13.42578125" customWidth="1"/>
    <col min="3842" max="3842" width="11.7109375" customWidth="1"/>
    <col min="3843" max="3843" width="12.5703125" customWidth="1"/>
    <col min="3844" max="3844" width="11.140625" customWidth="1"/>
    <col min="3845" max="3845" width="14.5703125" customWidth="1"/>
    <col min="3846" max="3846" width="11.28515625" customWidth="1"/>
    <col min="3847" max="3847" width="10.5703125" customWidth="1"/>
    <col min="3848" max="3848" width="8.42578125" customWidth="1"/>
    <col min="3849" max="3849" width="7.85546875" customWidth="1"/>
    <col min="4097" max="4097" width="13.42578125" customWidth="1"/>
    <col min="4098" max="4098" width="11.7109375" customWidth="1"/>
    <col min="4099" max="4099" width="12.5703125" customWidth="1"/>
    <col min="4100" max="4100" width="11.140625" customWidth="1"/>
    <col min="4101" max="4101" width="14.5703125" customWidth="1"/>
    <col min="4102" max="4102" width="11.28515625" customWidth="1"/>
    <col min="4103" max="4103" width="10.5703125" customWidth="1"/>
    <col min="4104" max="4104" width="8.42578125" customWidth="1"/>
    <col min="4105" max="4105" width="7.85546875" customWidth="1"/>
    <col min="4353" max="4353" width="13.42578125" customWidth="1"/>
    <col min="4354" max="4354" width="11.7109375" customWidth="1"/>
    <col min="4355" max="4355" width="12.5703125" customWidth="1"/>
    <col min="4356" max="4356" width="11.140625" customWidth="1"/>
    <col min="4357" max="4357" width="14.5703125" customWidth="1"/>
    <col min="4358" max="4358" width="11.28515625" customWidth="1"/>
    <col min="4359" max="4359" width="10.5703125" customWidth="1"/>
    <col min="4360" max="4360" width="8.42578125" customWidth="1"/>
    <col min="4361" max="4361" width="7.85546875" customWidth="1"/>
    <col min="4609" max="4609" width="13.42578125" customWidth="1"/>
    <col min="4610" max="4610" width="11.7109375" customWidth="1"/>
    <col min="4611" max="4611" width="12.5703125" customWidth="1"/>
    <col min="4612" max="4612" width="11.140625" customWidth="1"/>
    <col min="4613" max="4613" width="14.5703125" customWidth="1"/>
    <col min="4614" max="4614" width="11.28515625" customWidth="1"/>
    <col min="4615" max="4615" width="10.5703125" customWidth="1"/>
    <col min="4616" max="4616" width="8.42578125" customWidth="1"/>
    <col min="4617" max="4617" width="7.85546875" customWidth="1"/>
    <col min="4865" max="4865" width="13.42578125" customWidth="1"/>
    <col min="4866" max="4866" width="11.7109375" customWidth="1"/>
    <col min="4867" max="4867" width="12.5703125" customWidth="1"/>
    <col min="4868" max="4868" width="11.140625" customWidth="1"/>
    <col min="4869" max="4869" width="14.5703125" customWidth="1"/>
    <col min="4870" max="4870" width="11.28515625" customWidth="1"/>
    <col min="4871" max="4871" width="10.5703125" customWidth="1"/>
    <col min="4872" max="4872" width="8.42578125" customWidth="1"/>
    <col min="4873" max="4873" width="7.85546875" customWidth="1"/>
    <col min="5121" max="5121" width="13.42578125" customWidth="1"/>
    <col min="5122" max="5122" width="11.7109375" customWidth="1"/>
    <col min="5123" max="5123" width="12.5703125" customWidth="1"/>
    <col min="5124" max="5124" width="11.140625" customWidth="1"/>
    <col min="5125" max="5125" width="14.5703125" customWidth="1"/>
    <col min="5126" max="5126" width="11.28515625" customWidth="1"/>
    <col min="5127" max="5127" width="10.5703125" customWidth="1"/>
    <col min="5128" max="5128" width="8.42578125" customWidth="1"/>
    <col min="5129" max="5129" width="7.85546875" customWidth="1"/>
    <col min="5377" max="5377" width="13.42578125" customWidth="1"/>
    <col min="5378" max="5378" width="11.7109375" customWidth="1"/>
    <col min="5379" max="5379" width="12.5703125" customWidth="1"/>
    <col min="5380" max="5380" width="11.140625" customWidth="1"/>
    <col min="5381" max="5381" width="14.5703125" customWidth="1"/>
    <col min="5382" max="5382" width="11.28515625" customWidth="1"/>
    <col min="5383" max="5383" width="10.5703125" customWidth="1"/>
    <col min="5384" max="5384" width="8.42578125" customWidth="1"/>
    <col min="5385" max="5385" width="7.85546875" customWidth="1"/>
    <col min="5633" max="5633" width="13.42578125" customWidth="1"/>
    <col min="5634" max="5634" width="11.7109375" customWidth="1"/>
    <col min="5635" max="5635" width="12.5703125" customWidth="1"/>
    <col min="5636" max="5636" width="11.140625" customWidth="1"/>
    <col min="5637" max="5637" width="14.5703125" customWidth="1"/>
    <col min="5638" max="5638" width="11.28515625" customWidth="1"/>
    <col min="5639" max="5639" width="10.5703125" customWidth="1"/>
    <col min="5640" max="5640" width="8.42578125" customWidth="1"/>
    <col min="5641" max="5641" width="7.85546875" customWidth="1"/>
    <col min="5889" max="5889" width="13.42578125" customWidth="1"/>
    <col min="5890" max="5890" width="11.7109375" customWidth="1"/>
    <col min="5891" max="5891" width="12.5703125" customWidth="1"/>
    <col min="5892" max="5892" width="11.140625" customWidth="1"/>
    <col min="5893" max="5893" width="14.5703125" customWidth="1"/>
    <col min="5894" max="5894" width="11.28515625" customWidth="1"/>
    <col min="5895" max="5895" width="10.5703125" customWidth="1"/>
    <col min="5896" max="5896" width="8.42578125" customWidth="1"/>
    <col min="5897" max="5897" width="7.85546875" customWidth="1"/>
    <col min="6145" max="6145" width="13.42578125" customWidth="1"/>
    <col min="6146" max="6146" width="11.7109375" customWidth="1"/>
    <col min="6147" max="6147" width="12.5703125" customWidth="1"/>
    <col min="6148" max="6148" width="11.140625" customWidth="1"/>
    <col min="6149" max="6149" width="14.5703125" customWidth="1"/>
    <col min="6150" max="6150" width="11.28515625" customWidth="1"/>
    <col min="6151" max="6151" width="10.5703125" customWidth="1"/>
    <col min="6152" max="6152" width="8.42578125" customWidth="1"/>
    <col min="6153" max="6153" width="7.85546875" customWidth="1"/>
    <col min="6401" max="6401" width="13.42578125" customWidth="1"/>
    <col min="6402" max="6402" width="11.7109375" customWidth="1"/>
    <col min="6403" max="6403" width="12.5703125" customWidth="1"/>
    <col min="6404" max="6404" width="11.140625" customWidth="1"/>
    <col min="6405" max="6405" width="14.5703125" customWidth="1"/>
    <col min="6406" max="6406" width="11.28515625" customWidth="1"/>
    <col min="6407" max="6407" width="10.5703125" customWidth="1"/>
    <col min="6408" max="6408" width="8.42578125" customWidth="1"/>
    <col min="6409" max="6409" width="7.85546875" customWidth="1"/>
    <col min="6657" max="6657" width="13.42578125" customWidth="1"/>
    <col min="6658" max="6658" width="11.7109375" customWidth="1"/>
    <col min="6659" max="6659" width="12.5703125" customWidth="1"/>
    <col min="6660" max="6660" width="11.140625" customWidth="1"/>
    <col min="6661" max="6661" width="14.5703125" customWidth="1"/>
    <col min="6662" max="6662" width="11.28515625" customWidth="1"/>
    <col min="6663" max="6663" width="10.5703125" customWidth="1"/>
    <col min="6664" max="6664" width="8.42578125" customWidth="1"/>
    <col min="6665" max="6665" width="7.85546875" customWidth="1"/>
    <col min="6913" max="6913" width="13.42578125" customWidth="1"/>
    <col min="6914" max="6914" width="11.7109375" customWidth="1"/>
    <col min="6915" max="6915" width="12.5703125" customWidth="1"/>
    <col min="6916" max="6916" width="11.140625" customWidth="1"/>
    <col min="6917" max="6917" width="14.5703125" customWidth="1"/>
    <col min="6918" max="6918" width="11.28515625" customWidth="1"/>
    <col min="6919" max="6919" width="10.5703125" customWidth="1"/>
    <col min="6920" max="6920" width="8.42578125" customWidth="1"/>
    <col min="6921" max="6921" width="7.85546875" customWidth="1"/>
    <col min="7169" max="7169" width="13.42578125" customWidth="1"/>
    <col min="7170" max="7170" width="11.7109375" customWidth="1"/>
    <col min="7171" max="7171" width="12.5703125" customWidth="1"/>
    <col min="7172" max="7172" width="11.140625" customWidth="1"/>
    <col min="7173" max="7173" width="14.5703125" customWidth="1"/>
    <col min="7174" max="7174" width="11.28515625" customWidth="1"/>
    <col min="7175" max="7175" width="10.5703125" customWidth="1"/>
    <col min="7176" max="7176" width="8.42578125" customWidth="1"/>
    <col min="7177" max="7177" width="7.85546875" customWidth="1"/>
    <col min="7425" max="7425" width="13.42578125" customWidth="1"/>
    <col min="7426" max="7426" width="11.7109375" customWidth="1"/>
    <col min="7427" max="7427" width="12.5703125" customWidth="1"/>
    <col min="7428" max="7428" width="11.140625" customWidth="1"/>
    <col min="7429" max="7429" width="14.5703125" customWidth="1"/>
    <col min="7430" max="7430" width="11.28515625" customWidth="1"/>
    <col min="7431" max="7431" width="10.5703125" customWidth="1"/>
    <col min="7432" max="7432" width="8.42578125" customWidth="1"/>
    <col min="7433" max="7433" width="7.85546875" customWidth="1"/>
    <col min="7681" max="7681" width="13.42578125" customWidth="1"/>
    <col min="7682" max="7682" width="11.7109375" customWidth="1"/>
    <col min="7683" max="7683" width="12.5703125" customWidth="1"/>
    <col min="7684" max="7684" width="11.140625" customWidth="1"/>
    <col min="7685" max="7685" width="14.5703125" customWidth="1"/>
    <col min="7686" max="7686" width="11.28515625" customWidth="1"/>
    <col min="7687" max="7687" width="10.5703125" customWidth="1"/>
    <col min="7688" max="7688" width="8.42578125" customWidth="1"/>
    <col min="7689" max="7689" width="7.85546875" customWidth="1"/>
    <col min="7937" max="7937" width="13.42578125" customWidth="1"/>
    <col min="7938" max="7938" width="11.7109375" customWidth="1"/>
    <col min="7939" max="7939" width="12.5703125" customWidth="1"/>
    <col min="7940" max="7940" width="11.140625" customWidth="1"/>
    <col min="7941" max="7941" width="14.5703125" customWidth="1"/>
    <col min="7942" max="7942" width="11.28515625" customWidth="1"/>
    <col min="7943" max="7943" width="10.5703125" customWidth="1"/>
    <col min="7944" max="7944" width="8.42578125" customWidth="1"/>
    <col min="7945" max="7945" width="7.85546875" customWidth="1"/>
    <col min="8193" max="8193" width="13.42578125" customWidth="1"/>
    <col min="8194" max="8194" width="11.7109375" customWidth="1"/>
    <col min="8195" max="8195" width="12.5703125" customWidth="1"/>
    <col min="8196" max="8196" width="11.140625" customWidth="1"/>
    <col min="8197" max="8197" width="14.5703125" customWidth="1"/>
    <col min="8198" max="8198" width="11.28515625" customWidth="1"/>
    <col min="8199" max="8199" width="10.5703125" customWidth="1"/>
    <col min="8200" max="8200" width="8.42578125" customWidth="1"/>
    <col min="8201" max="8201" width="7.85546875" customWidth="1"/>
    <col min="8449" max="8449" width="13.42578125" customWidth="1"/>
    <col min="8450" max="8450" width="11.7109375" customWidth="1"/>
    <col min="8451" max="8451" width="12.5703125" customWidth="1"/>
    <col min="8452" max="8452" width="11.140625" customWidth="1"/>
    <col min="8453" max="8453" width="14.5703125" customWidth="1"/>
    <col min="8454" max="8454" width="11.28515625" customWidth="1"/>
    <col min="8455" max="8455" width="10.5703125" customWidth="1"/>
    <col min="8456" max="8456" width="8.42578125" customWidth="1"/>
    <col min="8457" max="8457" width="7.85546875" customWidth="1"/>
    <col min="8705" max="8705" width="13.42578125" customWidth="1"/>
    <col min="8706" max="8706" width="11.7109375" customWidth="1"/>
    <col min="8707" max="8707" width="12.5703125" customWidth="1"/>
    <col min="8708" max="8708" width="11.140625" customWidth="1"/>
    <col min="8709" max="8709" width="14.5703125" customWidth="1"/>
    <col min="8710" max="8710" width="11.28515625" customWidth="1"/>
    <col min="8711" max="8711" width="10.5703125" customWidth="1"/>
    <col min="8712" max="8712" width="8.42578125" customWidth="1"/>
    <col min="8713" max="8713" width="7.85546875" customWidth="1"/>
    <col min="8961" max="8961" width="13.42578125" customWidth="1"/>
    <col min="8962" max="8962" width="11.7109375" customWidth="1"/>
    <col min="8963" max="8963" width="12.5703125" customWidth="1"/>
    <col min="8964" max="8964" width="11.140625" customWidth="1"/>
    <col min="8965" max="8965" width="14.5703125" customWidth="1"/>
    <col min="8966" max="8966" width="11.28515625" customWidth="1"/>
    <col min="8967" max="8967" width="10.5703125" customWidth="1"/>
    <col min="8968" max="8968" width="8.42578125" customWidth="1"/>
    <col min="8969" max="8969" width="7.85546875" customWidth="1"/>
    <col min="9217" max="9217" width="13.42578125" customWidth="1"/>
    <col min="9218" max="9218" width="11.7109375" customWidth="1"/>
    <col min="9219" max="9219" width="12.5703125" customWidth="1"/>
    <col min="9220" max="9220" width="11.140625" customWidth="1"/>
    <col min="9221" max="9221" width="14.5703125" customWidth="1"/>
    <col min="9222" max="9222" width="11.28515625" customWidth="1"/>
    <col min="9223" max="9223" width="10.5703125" customWidth="1"/>
    <col min="9224" max="9224" width="8.42578125" customWidth="1"/>
    <col min="9225" max="9225" width="7.85546875" customWidth="1"/>
    <col min="9473" max="9473" width="13.42578125" customWidth="1"/>
    <col min="9474" max="9474" width="11.7109375" customWidth="1"/>
    <col min="9475" max="9475" width="12.5703125" customWidth="1"/>
    <col min="9476" max="9476" width="11.140625" customWidth="1"/>
    <col min="9477" max="9477" width="14.5703125" customWidth="1"/>
    <col min="9478" max="9478" width="11.28515625" customWidth="1"/>
    <col min="9479" max="9479" width="10.5703125" customWidth="1"/>
    <col min="9480" max="9480" width="8.42578125" customWidth="1"/>
    <col min="9481" max="9481" width="7.85546875" customWidth="1"/>
    <col min="9729" max="9729" width="13.42578125" customWidth="1"/>
    <col min="9730" max="9730" width="11.7109375" customWidth="1"/>
    <col min="9731" max="9731" width="12.5703125" customWidth="1"/>
    <col min="9732" max="9732" width="11.140625" customWidth="1"/>
    <col min="9733" max="9733" width="14.5703125" customWidth="1"/>
    <col min="9734" max="9734" width="11.28515625" customWidth="1"/>
    <col min="9735" max="9735" width="10.5703125" customWidth="1"/>
    <col min="9736" max="9736" width="8.42578125" customWidth="1"/>
    <col min="9737" max="9737" width="7.85546875" customWidth="1"/>
    <col min="9985" max="9985" width="13.42578125" customWidth="1"/>
    <col min="9986" max="9986" width="11.7109375" customWidth="1"/>
    <col min="9987" max="9987" width="12.5703125" customWidth="1"/>
    <col min="9988" max="9988" width="11.140625" customWidth="1"/>
    <col min="9989" max="9989" width="14.5703125" customWidth="1"/>
    <col min="9990" max="9990" width="11.28515625" customWidth="1"/>
    <col min="9991" max="9991" width="10.5703125" customWidth="1"/>
    <col min="9992" max="9992" width="8.42578125" customWidth="1"/>
    <col min="9993" max="9993" width="7.85546875" customWidth="1"/>
    <col min="10241" max="10241" width="13.42578125" customWidth="1"/>
    <col min="10242" max="10242" width="11.7109375" customWidth="1"/>
    <col min="10243" max="10243" width="12.5703125" customWidth="1"/>
    <col min="10244" max="10244" width="11.140625" customWidth="1"/>
    <col min="10245" max="10245" width="14.5703125" customWidth="1"/>
    <col min="10246" max="10246" width="11.28515625" customWidth="1"/>
    <col min="10247" max="10247" width="10.5703125" customWidth="1"/>
    <col min="10248" max="10248" width="8.42578125" customWidth="1"/>
    <col min="10249" max="10249" width="7.85546875" customWidth="1"/>
    <col min="10497" max="10497" width="13.42578125" customWidth="1"/>
    <col min="10498" max="10498" width="11.7109375" customWidth="1"/>
    <col min="10499" max="10499" width="12.5703125" customWidth="1"/>
    <col min="10500" max="10500" width="11.140625" customWidth="1"/>
    <col min="10501" max="10501" width="14.5703125" customWidth="1"/>
    <col min="10502" max="10502" width="11.28515625" customWidth="1"/>
    <col min="10503" max="10503" width="10.5703125" customWidth="1"/>
    <col min="10504" max="10504" width="8.42578125" customWidth="1"/>
    <col min="10505" max="10505" width="7.85546875" customWidth="1"/>
    <col min="10753" max="10753" width="13.42578125" customWidth="1"/>
    <col min="10754" max="10754" width="11.7109375" customWidth="1"/>
    <col min="10755" max="10755" width="12.5703125" customWidth="1"/>
    <col min="10756" max="10756" width="11.140625" customWidth="1"/>
    <col min="10757" max="10757" width="14.5703125" customWidth="1"/>
    <col min="10758" max="10758" width="11.28515625" customWidth="1"/>
    <col min="10759" max="10759" width="10.5703125" customWidth="1"/>
    <col min="10760" max="10760" width="8.42578125" customWidth="1"/>
    <col min="10761" max="10761" width="7.85546875" customWidth="1"/>
    <col min="11009" max="11009" width="13.42578125" customWidth="1"/>
    <col min="11010" max="11010" width="11.7109375" customWidth="1"/>
    <col min="11011" max="11011" width="12.5703125" customWidth="1"/>
    <col min="11012" max="11012" width="11.140625" customWidth="1"/>
    <col min="11013" max="11013" width="14.5703125" customWidth="1"/>
    <col min="11014" max="11014" width="11.28515625" customWidth="1"/>
    <col min="11015" max="11015" width="10.5703125" customWidth="1"/>
    <col min="11016" max="11016" width="8.42578125" customWidth="1"/>
    <col min="11017" max="11017" width="7.85546875" customWidth="1"/>
    <col min="11265" max="11265" width="13.42578125" customWidth="1"/>
    <col min="11266" max="11266" width="11.7109375" customWidth="1"/>
    <col min="11267" max="11267" width="12.5703125" customWidth="1"/>
    <col min="11268" max="11268" width="11.140625" customWidth="1"/>
    <col min="11269" max="11269" width="14.5703125" customWidth="1"/>
    <col min="11270" max="11270" width="11.28515625" customWidth="1"/>
    <col min="11271" max="11271" width="10.5703125" customWidth="1"/>
    <col min="11272" max="11272" width="8.42578125" customWidth="1"/>
    <col min="11273" max="11273" width="7.85546875" customWidth="1"/>
    <col min="11521" max="11521" width="13.42578125" customWidth="1"/>
    <col min="11522" max="11522" width="11.7109375" customWidth="1"/>
    <col min="11523" max="11523" width="12.5703125" customWidth="1"/>
    <col min="11524" max="11524" width="11.140625" customWidth="1"/>
    <col min="11525" max="11525" width="14.5703125" customWidth="1"/>
    <col min="11526" max="11526" width="11.28515625" customWidth="1"/>
    <col min="11527" max="11527" width="10.5703125" customWidth="1"/>
    <col min="11528" max="11528" width="8.42578125" customWidth="1"/>
    <col min="11529" max="11529" width="7.85546875" customWidth="1"/>
    <col min="11777" max="11777" width="13.42578125" customWidth="1"/>
    <col min="11778" max="11778" width="11.7109375" customWidth="1"/>
    <col min="11779" max="11779" width="12.5703125" customWidth="1"/>
    <col min="11780" max="11780" width="11.140625" customWidth="1"/>
    <col min="11781" max="11781" width="14.5703125" customWidth="1"/>
    <col min="11782" max="11782" width="11.28515625" customWidth="1"/>
    <col min="11783" max="11783" width="10.5703125" customWidth="1"/>
    <col min="11784" max="11784" width="8.42578125" customWidth="1"/>
    <col min="11785" max="11785" width="7.85546875" customWidth="1"/>
    <col min="12033" max="12033" width="13.42578125" customWidth="1"/>
    <col min="12034" max="12034" width="11.7109375" customWidth="1"/>
    <col min="12035" max="12035" width="12.5703125" customWidth="1"/>
    <col min="12036" max="12036" width="11.140625" customWidth="1"/>
    <col min="12037" max="12037" width="14.5703125" customWidth="1"/>
    <col min="12038" max="12038" width="11.28515625" customWidth="1"/>
    <col min="12039" max="12039" width="10.5703125" customWidth="1"/>
    <col min="12040" max="12040" width="8.42578125" customWidth="1"/>
    <col min="12041" max="12041" width="7.85546875" customWidth="1"/>
    <col min="12289" max="12289" width="13.42578125" customWidth="1"/>
    <col min="12290" max="12290" width="11.7109375" customWidth="1"/>
    <col min="12291" max="12291" width="12.5703125" customWidth="1"/>
    <col min="12292" max="12292" width="11.140625" customWidth="1"/>
    <col min="12293" max="12293" width="14.5703125" customWidth="1"/>
    <col min="12294" max="12294" width="11.28515625" customWidth="1"/>
    <col min="12295" max="12295" width="10.5703125" customWidth="1"/>
    <col min="12296" max="12296" width="8.42578125" customWidth="1"/>
    <col min="12297" max="12297" width="7.85546875" customWidth="1"/>
    <col min="12545" max="12545" width="13.42578125" customWidth="1"/>
    <col min="12546" max="12546" width="11.7109375" customWidth="1"/>
    <col min="12547" max="12547" width="12.5703125" customWidth="1"/>
    <col min="12548" max="12548" width="11.140625" customWidth="1"/>
    <col min="12549" max="12549" width="14.5703125" customWidth="1"/>
    <col min="12550" max="12550" width="11.28515625" customWidth="1"/>
    <col min="12551" max="12551" width="10.5703125" customWidth="1"/>
    <col min="12552" max="12552" width="8.42578125" customWidth="1"/>
    <col min="12553" max="12553" width="7.85546875" customWidth="1"/>
    <col min="12801" max="12801" width="13.42578125" customWidth="1"/>
    <col min="12802" max="12802" width="11.7109375" customWidth="1"/>
    <col min="12803" max="12803" width="12.5703125" customWidth="1"/>
    <col min="12804" max="12804" width="11.140625" customWidth="1"/>
    <col min="12805" max="12805" width="14.5703125" customWidth="1"/>
    <col min="12806" max="12806" width="11.28515625" customWidth="1"/>
    <col min="12807" max="12807" width="10.5703125" customWidth="1"/>
    <col min="12808" max="12808" width="8.42578125" customWidth="1"/>
    <col min="12809" max="12809" width="7.85546875" customWidth="1"/>
    <col min="13057" max="13057" width="13.42578125" customWidth="1"/>
    <col min="13058" max="13058" width="11.7109375" customWidth="1"/>
    <col min="13059" max="13059" width="12.5703125" customWidth="1"/>
    <col min="13060" max="13060" width="11.140625" customWidth="1"/>
    <col min="13061" max="13061" width="14.5703125" customWidth="1"/>
    <col min="13062" max="13062" width="11.28515625" customWidth="1"/>
    <col min="13063" max="13063" width="10.5703125" customWidth="1"/>
    <col min="13064" max="13064" width="8.42578125" customWidth="1"/>
    <col min="13065" max="13065" width="7.85546875" customWidth="1"/>
    <col min="13313" max="13313" width="13.42578125" customWidth="1"/>
    <col min="13314" max="13314" width="11.7109375" customWidth="1"/>
    <col min="13315" max="13315" width="12.5703125" customWidth="1"/>
    <col min="13316" max="13316" width="11.140625" customWidth="1"/>
    <col min="13317" max="13317" width="14.5703125" customWidth="1"/>
    <col min="13318" max="13318" width="11.28515625" customWidth="1"/>
    <col min="13319" max="13319" width="10.5703125" customWidth="1"/>
    <col min="13320" max="13320" width="8.42578125" customWidth="1"/>
    <col min="13321" max="13321" width="7.85546875" customWidth="1"/>
    <col min="13569" max="13569" width="13.42578125" customWidth="1"/>
    <col min="13570" max="13570" width="11.7109375" customWidth="1"/>
    <col min="13571" max="13571" width="12.5703125" customWidth="1"/>
    <col min="13572" max="13572" width="11.140625" customWidth="1"/>
    <col min="13573" max="13573" width="14.5703125" customWidth="1"/>
    <col min="13574" max="13574" width="11.28515625" customWidth="1"/>
    <col min="13575" max="13575" width="10.5703125" customWidth="1"/>
    <col min="13576" max="13576" width="8.42578125" customWidth="1"/>
    <col min="13577" max="13577" width="7.85546875" customWidth="1"/>
    <col min="13825" max="13825" width="13.42578125" customWidth="1"/>
    <col min="13826" max="13826" width="11.7109375" customWidth="1"/>
    <col min="13827" max="13827" width="12.5703125" customWidth="1"/>
    <col min="13828" max="13828" width="11.140625" customWidth="1"/>
    <col min="13829" max="13829" width="14.5703125" customWidth="1"/>
    <col min="13830" max="13830" width="11.28515625" customWidth="1"/>
    <col min="13831" max="13831" width="10.5703125" customWidth="1"/>
    <col min="13832" max="13832" width="8.42578125" customWidth="1"/>
    <col min="13833" max="13833" width="7.85546875" customWidth="1"/>
    <col min="14081" max="14081" width="13.42578125" customWidth="1"/>
    <col min="14082" max="14082" width="11.7109375" customWidth="1"/>
    <col min="14083" max="14083" width="12.5703125" customWidth="1"/>
    <col min="14084" max="14084" width="11.140625" customWidth="1"/>
    <col min="14085" max="14085" width="14.5703125" customWidth="1"/>
    <col min="14086" max="14086" width="11.28515625" customWidth="1"/>
    <col min="14087" max="14087" width="10.5703125" customWidth="1"/>
    <col min="14088" max="14088" width="8.42578125" customWidth="1"/>
    <col min="14089" max="14089" width="7.85546875" customWidth="1"/>
    <col min="14337" max="14337" width="13.42578125" customWidth="1"/>
    <col min="14338" max="14338" width="11.7109375" customWidth="1"/>
    <col min="14339" max="14339" width="12.5703125" customWidth="1"/>
    <col min="14340" max="14340" width="11.140625" customWidth="1"/>
    <col min="14341" max="14341" width="14.5703125" customWidth="1"/>
    <col min="14342" max="14342" width="11.28515625" customWidth="1"/>
    <col min="14343" max="14343" width="10.5703125" customWidth="1"/>
    <col min="14344" max="14344" width="8.42578125" customWidth="1"/>
    <col min="14345" max="14345" width="7.85546875" customWidth="1"/>
    <col min="14593" max="14593" width="13.42578125" customWidth="1"/>
    <col min="14594" max="14594" width="11.7109375" customWidth="1"/>
    <col min="14595" max="14595" width="12.5703125" customWidth="1"/>
    <col min="14596" max="14596" width="11.140625" customWidth="1"/>
    <col min="14597" max="14597" width="14.5703125" customWidth="1"/>
    <col min="14598" max="14598" width="11.28515625" customWidth="1"/>
    <col min="14599" max="14599" width="10.5703125" customWidth="1"/>
    <col min="14600" max="14600" width="8.42578125" customWidth="1"/>
    <col min="14601" max="14601" width="7.85546875" customWidth="1"/>
    <col min="14849" max="14849" width="13.42578125" customWidth="1"/>
    <col min="14850" max="14850" width="11.7109375" customWidth="1"/>
    <col min="14851" max="14851" width="12.5703125" customWidth="1"/>
    <col min="14852" max="14852" width="11.140625" customWidth="1"/>
    <col min="14853" max="14853" width="14.5703125" customWidth="1"/>
    <col min="14854" max="14854" width="11.28515625" customWidth="1"/>
    <col min="14855" max="14855" width="10.5703125" customWidth="1"/>
    <col min="14856" max="14856" width="8.42578125" customWidth="1"/>
    <col min="14857" max="14857" width="7.85546875" customWidth="1"/>
    <col min="15105" max="15105" width="13.42578125" customWidth="1"/>
    <col min="15106" max="15106" width="11.7109375" customWidth="1"/>
    <col min="15107" max="15107" width="12.5703125" customWidth="1"/>
    <col min="15108" max="15108" width="11.140625" customWidth="1"/>
    <col min="15109" max="15109" width="14.5703125" customWidth="1"/>
    <col min="15110" max="15110" width="11.28515625" customWidth="1"/>
    <col min="15111" max="15111" width="10.5703125" customWidth="1"/>
    <col min="15112" max="15112" width="8.42578125" customWidth="1"/>
    <col min="15113" max="15113" width="7.85546875" customWidth="1"/>
    <col min="15361" max="15361" width="13.42578125" customWidth="1"/>
    <col min="15362" max="15362" width="11.7109375" customWidth="1"/>
    <col min="15363" max="15363" width="12.5703125" customWidth="1"/>
    <col min="15364" max="15364" width="11.140625" customWidth="1"/>
    <col min="15365" max="15365" width="14.5703125" customWidth="1"/>
    <col min="15366" max="15366" width="11.28515625" customWidth="1"/>
    <col min="15367" max="15367" width="10.5703125" customWidth="1"/>
    <col min="15368" max="15368" width="8.42578125" customWidth="1"/>
    <col min="15369" max="15369" width="7.85546875" customWidth="1"/>
    <col min="15617" max="15617" width="13.42578125" customWidth="1"/>
    <col min="15618" max="15618" width="11.7109375" customWidth="1"/>
    <col min="15619" max="15619" width="12.5703125" customWidth="1"/>
    <col min="15620" max="15620" width="11.140625" customWidth="1"/>
    <col min="15621" max="15621" width="14.5703125" customWidth="1"/>
    <col min="15622" max="15622" width="11.28515625" customWidth="1"/>
    <col min="15623" max="15623" width="10.5703125" customWidth="1"/>
    <col min="15624" max="15624" width="8.42578125" customWidth="1"/>
    <col min="15625" max="15625" width="7.85546875" customWidth="1"/>
    <col min="15873" max="15873" width="13.42578125" customWidth="1"/>
    <col min="15874" max="15874" width="11.7109375" customWidth="1"/>
    <col min="15875" max="15875" width="12.5703125" customWidth="1"/>
    <col min="15876" max="15876" width="11.140625" customWidth="1"/>
    <col min="15877" max="15877" width="14.5703125" customWidth="1"/>
    <col min="15878" max="15878" width="11.28515625" customWidth="1"/>
    <col min="15879" max="15879" width="10.5703125" customWidth="1"/>
    <col min="15880" max="15880" width="8.42578125" customWidth="1"/>
    <col min="15881" max="15881" width="7.85546875" customWidth="1"/>
    <col min="16129" max="16129" width="13.42578125" customWidth="1"/>
    <col min="16130" max="16130" width="11.7109375" customWidth="1"/>
    <col min="16131" max="16131" width="12.5703125" customWidth="1"/>
    <col min="16132" max="16132" width="11.140625" customWidth="1"/>
    <col min="16133" max="16133" width="14.5703125" customWidth="1"/>
    <col min="16134" max="16134" width="11.28515625" customWidth="1"/>
    <col min="16135" max="16135" width="10.5703125" customWidth="1"/>
    <col min="16136" max="16136" width="8.42578125" customWidth="1"/>
    <col min="16137" max="16137" width="7.85546875" customWidth="1"/>
  </cols>
  <sheetData>
    <row r="1" spans="1:11" ht="7.5" customHeight="1" x14ac:dyDescent="0.25">
      <c r="A1" s="245"/>
      <c r="B1" s="245"/>
      <c r="C1" s="245"/>
      <c r="D1" s="245"/>
      <c r="E1" s="245"/>
      <c r="F1" s="245"/>
      <c r="G1" s="245"/>
      <c r="H1" s="245"/>
      <c r="I1" s="245"/>
    </row>
    <row r="2" spans="1:11" ht="51" customHeight="1" x14ac:dyDescent="0.25">
      <c r="A2" s="303" t="s">
        <v>172</v>
      </c>
      <c r="B2" s="303"/>
      <c r="C2" s="303"/>
      <c r="D2" s="303"/>
      <c r="E2" s="303"/>
      <c r="F2" s="303"/>
      <c r="G2" s="303"/>
      <c r="H2" s="303"/>
      <c r="I2" s="303"/>
    </row>
    <row r="3" spans="1:11" ht="16.5" customHeight="1" x14ac:dyDescent="0.25">
      <c r="A3" s="245"/>
      <c r="B3" s="245"/>
      <c r="C3" s="245"/>
      <c r="D3" s="245"/>
      <c r="E3" s="245"/>
      <c r="F3" s="245"/>
      <c r="G3" s="245"/>
      <c r="H3" s="245"/>
      <c r="I3" s="245"/>
    </row>
    <row r="4" spans="1:11" ht="24.75" customHeight="1" x14ac:dyDescent="0.25">
      <c r="A4" s="381" t="s">
        <v>173</v>
      </c>
      <c r="B4" s="384" t="s">
        <v>174</v>
      </c>
      <c r="C4" s="385"/>
      <c r="D4" s="385"/>
      <c r="E4" s="385"/>
      <c r="F4" s="385"/>
      <c r="G4" s="385"/>
      <c r="H4" s="385"/>
      <c r="I4" s="385"/>
    </row>
    <row r="5" spans="1:11" ht="34.5" customHeight="1" x14ac:dyDescent="0.25">
      <c r="A5" s="382"/>
      <c r="B5" s="386" t="s">
        <v>175</v>
      </c>
      <c r="C5" s="386"/>
      <c r="D5" s="387" t="s">
        <v>176</v>
      </c>
      <c r="E5" s="384" t="s">
        <v>177</v>
      </c>
      <c r="F5" s="385"/>
      <c r="G5" s="385"/>
      <c r="H5" s="385"/>
      <c r="I5" s="385"/>
    </row>
    <row r="6" spans="1:11" ht="30" customHeight="1" x14ac:dyDescent="0.25">
      <c r="A6" s="382"/>
      <c r="B6" s="386" t="s">
        <v>178</v>
      </c>
      <c r="C6" s="386" t="s">
        <v>179</v>
      </c>
      <c r="D6" s="377"/>
      <c r="E6" s="377" t="s">
        <v>180</v>
      </c>
      <c r="F6" s="377" t="s">
        <v>181</v>
      </c>
      <c r="G6" s="377" t="s">
        <v>182</v>
      </c>
      <c r="H6" s="377" t="s">
        <v>183</v>
      </c>
      <c r="I6" s="379" t="s">
        <v>99</v>
      </c>
    </row>
    <row r="7" spans="1:11" ht="37.5" customHeight="1" x14ac:dyDescent="0.25">
      <c r="A7" s="383"/>
      <c r="B7" s="386"/>
      <c r="C7" s="386"/>
      <c r="D7" s="378"/>
      <c r="E7" s="378"/>
      <c r="F7" s="378"/>
      <c r="G7" s="378"/>
      <c r="H7" s="378"/>
      <c r="I7" s="380"/>
    </row>
    <row r="8" spans="1:11" ht="92.25" customHeight="1" x14ac:dyDescent="0.25">
      <c r="A8" s="246" t="s">
        <v>31</v>
      </c>
      <c r="B8" s="247">
        <v>37551</v>
      </c>
      <c r="C8" s="247">
        <v>36298</v>
      </c>
      <c r="D8" s="248">
        <v>2508354</v>
      </c>
      <c r="E8" s="247">
        <v>2122207</v>
      </c>
      <c r="F8" s="247">
        <v>277206</v>
      </c>
      <c r="G8" s="247">
        <v>56859</v>
      </c>
      <c r="H8" s="247">
        <v>48112</v>
      </c>
      <c r="I8" s="249">
        <v>3970</v>
      </c>
      <c r="J8" s="250"/>
    </row>
    <row r="9" spans="1:11" ht="92.25" customHeight="1" x14ac:dyDescent="0.25">
      <c r="A9" s="246" t="s">
        <v>32</v>
      </c>
      <c r="B9" s="247">
        <v>40274</v>
      </c>
      <c r="C9" s="247">
        <v>38298</v>
      </c>
      <c r="D9" s="251">
        <v>2736138</v>
      </c>
      <c r="E9" s="247">
        <v>2362091</v>
      </c>
      <c r="F9" s="247">
        <v>270715</v>
      </c>
      <c r="G9" s="247">
        <v>56061</v>
      </c>
      <c r="H9" s="247">
        <v>42272</v>
      </c>
      <c r="I9" s="252">
        <v>4999</v>
      </c>
      <c r="J9" s="250"/>
    </row>
    <row r="10" spans="1:11" ht="92.25" customHeight="1" x14ac:dyDescent="0.25">
      <c r="A10" s="246" t="s">
        <v>33</v>
      </c>
      <c r="B10" s="247">
        <v>41423</v>
      </c>
      <c r="C10" s="247">
        <v>38208</v>
      </c>
      <c r="D10" s="251">
        <v>2624351</v>
      </c>
      <c r="E10" s="252">
        <v>2203567</v>
      </c>
      <c r="F10" s="247">
        <v>300519</v>
      </c>
      <c r="G10" s="247">
        <v>64318</v>
      </c>
      <c r="H10" s="247">
        <v>50653</v>
      </c>
      <c r="I10" s="252">
        <v>5294</v>
      </c>
      <c r="J10" s="250"/>
    </row>
    <row r="11" spans="1:11" ht="92.25" customHeight="1" x14ac:dyDescent="0.25">
      <c r="A11" s="246" t="s">
        <v>34</v>
      </c>
      <c r="B11" s="247">
        <v>40394</v>
      </c>
      <c r="C11" s="247">
        <v>37995</v>
      </c>
      <c r="D11" s="251">
        <v>2667194</v>
      </c>
      <c r="E11" s="252">
        <v>2270721</v>
      </c>
      <c r="F11" s="247">
        <v>286633</v>
      </c>
      <c r="G11" s="247">
        <v>58407</v>
      </c>
      <c r="H11" s="247">
        <v>45751</v>
      </c>
      <c r="I11" s="252">
        <v>5682</v>
      </c>
      <c r="J11" s="250"/>
      <c r="K11" s="26"/>
    </row>
    <row r="12" spans="1:11" ht="92.25" customHeight="1" x14ac:dyDescent="0.25">
      <c r="A12" s="246" t="s">
        <v>118</v>
      </c>
      <c r="B12" s="247">
        <v>40522</v>
      </c>
      <c r="C12" s="247">
        <v>38629</v>
      </c>
      <c r="D12" s="251">
        <v>2694552</v>
      </c>
      <c r="E12" s="252">
        <v>2276064</v>
      </c>
      <c r="F12" s="247">
        <v>300323</v>
      </c>
      <c r="G12" s="247">
        <v>63147</v>
      </c>
      <c r="H12" s="247">
        <v>49758</v>
      </c>
      <c r="I12" s="252">
        <v>5260</v>
      </c>
      <c r="J12" s="250"/>
      <c r="K12" s="26"/>
    </row>
    <row r="13" spans="1:11" ht="15.75" x14ac:dyDescent="0.25">
      <c r="A13" s="253"/>
      <c r="B13" s="30"/>
      <c r="C13" s="30"/>
      <c r="D13" s="254"/>
      <c r="E13" s="33"/>
      <c r="F13" s="30"/>
      <c r="G13" s="30"/>
      <c r="H13" s="30"/>
      <c r="I13" s="33"/>
    </row>
    <row r="14" spans="1:11" x14ac:dyDescent="0.25">
      <c r="A14" s="37"/>
      <c r="B14" s="37"/>
      <c r="C14" s="37"/>
      <c r="D14" s="37"/>
      <c r="E14" s="37"/>
      <c r="F14" s="37"/>
    </row>
    <row r="15" spans="1:11" x14ac:dyDescent="0.25">
      <c r="A15" t="s">
        <v>184</v>
      </c>
      <c r="D15" s="255"/>
    </row>
    <row r="16" spans="1:11" x14ac:dyDescent="0.25">
      <c r="A16" t="s">
        <v>185</v>
      </c>
      <c r="C16" s="256"/>
      <c r="D16" s="255"/>
    </row>
    <row r="17" spans="1:4" x14ac:dyDescent="0.25">
      <c r="A17" t="s">
        <v>186</v>
      </c>
      <c r="C17" s="256"/>
      <c r="D17" s="255"/>
    </row>
    <row r="18" spans="1:4" x14ac:dyDescent="0.25">
      <c r="A18" t="s">
        <v>187</v>
      </c>
    </row>
  </sheetData>
  <mergeCells count="13">
    <mergeCell ref="G6:G7"/>
    <mergeCell ref="H6:H7"/>
    <mergeCell ref="I6:I7"/>
    <mergeCell ref="A2:I2"/>
    <mergeCell ref="A4:A7"/>
    <mergeCell ref="B4:I4"/>
    <mergeCell ref="B5:C5"/>
    <mergeCell ref="D5:D7"/>
    <mergeCell ref="E5:I5"/>
    <mergeCell ref="B6:B7"/>
    <mergeCell ref="C6:C7"/>
    <mergeCell ref="E6:E7"/>
    <mergeCell ref="F6:F7"/>
  </mergeCells>
  <pageMargins left="0.84" right="0.7" top="0.75" bottom="0.75" header="0.3" footer="0.3"/>
  <pageSetup scale="85" orientation="portrait" horizontalDpi="200" verticalDpi="200" r:id="rId1"/>
  <colBreaks count="1" manualBreakCount="1">
    <brk id="9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J20"/>
  <sheetViews>
    <sheetView showGridLines="0" zoomScale="85" zoomScaleNormal="85" zoomScaleSheetLayoutView="100" workbookViewId="0">
      <selection activeCell="A19" sqref="A19:C20"/>
    </sheetView>
  </sheetViews>
  <sheetFormatPr baseColWidth="10" defaultRowHeight="15" x14ac:dyDescent="0.25"/>
  <cols>
    <col min="1" max="1" width="37.7109375" customWidth="1"/>
    <col min="2" max="3" width="23.42578125" customWidth="1"/>
    <col min="4" max="4" width="11.140625" customWidth="1"/>
    <col min="5" max="5" width="11.42578125" hidden="1" customWidth="1"/>
    <col min="6" max="6" width="1.5703125" hidden="1" customWidth="1"/>
    <col min="7" max="9" width="11.42578125" hidden="1" customWidth="1"/>
    <col min="257" max="257" width="37.7109375" customWidth="1"/>
    <col min="258" max="259" width="23.42578125" customWidth="1"/>
    <col min="260" max="260" width="11.140625" customWidth="1"/>
    <col min="261" max="265" width="0" hidden="1" customWidth="1"/>
    <col min="513" max="513" width="37.7109375" customWidth="1"/>
    <col min="514" max="515" width="23.42578125" customWidth="1"/>
    <col min="516" max="516" width="11.140625" customWidth="1"/>
    <col min="517" max="521" width="0" hidden="1" customWidth="1"/>
    <col min="769" max="769" width="37.7109375" customWidth="1"/>
    <col min="770" max="771" width="23.42578125" customWidth="1"/>
    <col min="772" max="772" width="11.140625" customWidth="1"/>
    <col min="773" max="777" width="0" hidden="1" customWidth="1"/>
    <col min="1025" max="1025" width="37.7109375" customWidth="1"/>
    <col min="1026" max="1027" width="23.42578125" customWidth="1"/>
    <col min="1028" max="1028" width="11.140625" customWidth="1"/>
    <col min="1029" max="1033" width="0" hidden="1" customWidth="1"/>
    <col min="1281" max="1281" width="37.7109375" customWidth="1"/>
    <col min="1282" max="1283" width="23.42578125" customWidth="1"/>
    <col min="1284" max="1284" width="11.140625" customWidth="1"/>
    <col min="1285" max="1289" width="0" hidden="1" customWidth="1"/>
    <col min="1537" max="1537" width="37.7109375" customWidth="1"/>
    <col min="1538" max="1539" width="23.42578125" customWidth="1"/>
    <col min="1540" max="1540" width="11.140625" customWidth="1"/>
    <col min="1541" max="1545" width="0" hidden="1" customWidth="1"/>
    <col min="1793" max="1793" width="37.7109375" customWidth="1"/>
    <col min="1794" max="1795" width="23.42578125" customWidth="1"/>
    <col min="1796" max="1796" width="11.140625" customWidth="1"/>
    <col min="1797" max="1801" width="0" hidden="1" customWidth="1"/>
    <col min="2049" max="2049" width="37.7109375" customWidth="1"/>
    <col min="2050" max="2051" width="23.42578125" customWidth="1"/>
    <col min="2052" max="2052" width="11.140625" customWidth="1"/>
    <col min="2053" max="2057" width="0" hidden="1" customWidth="1"/>
    <col min="2305" max="2305" width="37.7109375" customWidth="1"/>
    <col min="2306" max="2307" width="23.42578125" customWidth="1"/>
    <col min="2308" max="2308" width="11.140625" customWidth="1"/>
    <col min="2309" max="2313" width="0" hidden="1" customWidth="1"/>
    <col min="2561" max="2561" width="37.7109375" customWidth="1"/>
    <col min="2562" max="2563" width="23.42578125" customWidth="1"/>
    <col min="2564" max="2564" width="11.140625" customWidth="1"/>
    <col min="2565" max="2569" width="0" hidden="1" customWidth="1"/>
    <col min="2817" max="2817" width="37.7109375" customWidth="1"/>
    <col min="2818" max="2819" width="23.42578125" customWidth="1"/>
    <col min="2820" max="2820" width="11.140625" customWidth="1"/>
    <col min="2821" max="2825" width="0" hidden="1" customWidth="1"/>
    <col min="3073" max="3073" width="37.7109375" customWidth="1"/>
    <col min="3074" max="3075" width="23.42578125" customWidth="1"/>
    <col min="3076" max="3076" width="11.140625" customWidth="1"/>
    <col min="3077" max="3081" width="0" hidden="1" customWidth="1"/>
    <col min="3329" max="3329" width="37.7109375" customWidth="1"/>
    <col min="3330" max="3331" width="23.42578125" customWidth="1"/>
    <col min="3332" max="3332" width="11.140625" customWidth="1"/>
    <col min="3333" max="3337" width="0" hidden="1" customWidth="1"/>
    <col min="3585" max="3585" width="37.7109375" customWidth="1"/>
    <col min="3586" max="3587" width="23.42578125" customWidth="1"/>
    <col min="3588" max="3588" width="11.140625" customWidth="1"/>
    <col min="3589" max="3593" width="0" hidden="1" customWidth="1"/>
    <col min="3841" max="3841" width="37.7109375" customWidth="1"/>
    <col min="3842" max="3843" width="23.42578125" customWidth="1"/>
    <col min="3844" max="3844" width="11.140625" customWidth="1"/>
    <col min="3845" max="3849" width="0" hidden="1" customWidth="1"/>
    <col min="4097" max="4097" width="37.7109375" customWidth="1"/>
    <col min="4098" max="4099" width="23.42578125" customWidth="1"/>
    <col min="4100" max="4100" width="11.140625" customWidth="1"/>
    <col min="4101" max="4105" width="0" hidden="1" customWidth="1"/>
    <col min="4353" max="4353" width="37.7109375" customWidth="1"/>
    <col min="4354" max="4355" width="23.42578125" customWidth="1"/>
    <col min="4356" max="4356" width="11.140625" customWidth="1"/>
    <col min="4357" max="4361" width="0" hidden="1" customWidth="1"/>
    <col min="4609" max="4609" width="37.7109375" customWidth="1"/>
    <col min="4610" max="4611" width="23.42578125" customWidth="1"/>
    <col min="4612" max="4612" width="11.140625" customWidth="1"/>
    <col min="4613" max="4617" width="0" hidden="1" customWidth="1"/>
    <col min="4865" max="4865" width="37.7109375" customWidth="1"/>
    <col min="4866" max="4867" width="23.42578125" customWidth="1"/>
    <col min="4868" max="4868" width="11.140625" customWidth="1"/>
    <col min="4869" max="4873" width="0" hidden="1" customWidth="1"/>
    <col min="5121" max="5121" width="37.7109375" customWidth="1"/>
    <col min="5122" max="5123" width="23.42578125" customWidth="1"/>
    <col min="5124" max="5124" width="11.140625" customWidth="1"/>
    <col min="5125" max="5129" width="0" hidden="1" customWidth="1"/>
    <col min="5377" max="5377" width="37.7109375" customWidth="1"/>
    <col min="5378" max="5379" width="23.42578125" customWidth="1"/>
    <col min="5380" max="5380" width="11.140625" customWidth="1"/>
    <col min="5381" max="5385" width="0" hidden="1" customWidth="1"/>
    <col min="5633" max="5633" width="37.7109375" customWidth="1"/>
    <col min="5634" max="5635" width="23.42578125" customWidth="1"/>
    <col min="5636" max="5636" width="11.140625" customWidth="1"/>
    <col min="5637" max="5641" width="0" hidden="1" customWidth="1"/>
    <col min="5889" max="5889" width="37.7109375" customWidth="1"/>
    <col min="5890" max="5891" width="23.42578125" customWidth="1"/>
    <col min="5892" max="5892" width="11.140625" customWidth="1"/>
    <col min="5893" max="5897" width="0" hidden="1" customWidth="1"/>
    <col min="6145" max="6145" width="37.7109375" customWidth="1"/>
    <col min="6146" max="6147" width="23.42578125" customWidth="1"/>
    <col min="6148" max="6148" width="11.140625" customWidth="1"/>
    <col min="6149" max="6153" width="0" hidden="1" customWidth="1"/>
    <col min="6401" max="6401" width="37.7109375" customWidth="1"/>
    <col min="6402" max="6403" width="23.42578125" customWidth="1"/>
    <col min="6404" max="6404" width="11.140625" customWidth="1"/>
    <col min="6405" max="6409" width="0" hidden="1" customWidth="1"/>
    <col min="6657" max="6657" width="37.7109375" customWidth="1"/>
    <col min="6658" max="6659" width="23.42578125" customWidth="1"/>
    <col min="6660" max="6660" width="11.140625" customWidth="1"/>
    <col min="6661" max="6665" width="0" hidden="1" customWidth="1"/>
    <col min="6913" max="6913" width="37.7109375" customWidth="1"/>
    <col min="6914" max="6915" width="23.42578125" customWidth="1"/>
    <col min="6916" max="6916" width="11.140625" customWidth="1"/>
    <col min="6917" max="6921" width="0" hidden="1" customWidth="1"/>
    <col min="7169" max="7169" width="37.7109375" customWidth="1"/>
    <col min="7170" max="7171" width="23.42578125" customWidth="1"/>
    <col min="7172" max="7172" width="11.140625" customWidth="1"/>
    <col min="7173" max="7177" width="0" hidden="1" customWidth="1"/>
    <col min="7425" max="7425" width="37.7109375" customWidth="1"/>
    <col min="7426" max="7427" width="23.42578125" customWidth="1"/>
    <col min="7428" max="7428" width="11.140625" customWidth="1"/>
    <col min="7429" max="7433" width="0" hidden="1" customWidth="1"/>
    <col min="7681" max="7681" width="37.7109375" customWidth="1"/>
    <col min="7682" max="7683" width="23.42578125" customWidth="1"/>
    <col min="7684" max="7684" width="11.140625" customWidth="1"/>
    <col min="7685" max="7689" width="0" hidden="1" customWidth="1"/>
    <col min="7937" max="7937" width="37.7109375" customWidth="1"/>
    <col min="7938" max="7939" width="23.42578125" customWidth="1"/>
    <col min="7940" max="7940" width="11.140625" customWidth="1"/>
    <col min="7941" max="7945" width="0" hidden="1" customWidth="1"/>
    <col min="8193" max="8193" width="37.7109375" customWidth="1"/>
    <col min="8194" max="8195" width="23.42578125" customWidth="1"/>
    <col min="8196" max="8196" width="11.140625" customWidth="1"/>
    <col min="8197" max="8201" width="0" hidden="1" customWidth="1"/>
    <col min="8449" max="8449" width="37.7109375" customWidth="1"/>
    <col min="8450" max="8451" width="23.42578125" customWidth="1"/>
    <col min="8452" max="8452" width="11.140625" customWidth="1"/>
    <col min="8453" max="8457" width="0" hidden="1" customWidth="1"/>
    <col min="8705" max="8705" width="37.7109375" customWidth="1"/>
    <col min="8706" max="8707" width="23.42578125" customWidth="1"/>
    <col min="8708" max="8708" width="11.140625" customWidth="1"/>
    <col min="8709" max="8713" width="0" hidden="1" customWidth="1"/>
    <col min="8961" max="8961" width="37.7109375" customWidth="1"/>
    <col min="8962" max="8963" width="23.42578125" customWidth="1"/>
    <col min="8964" max="8964" width="11.140625" customWidth="1"/>
    <col min="8965" max="8969" width="0" hidden="1" customWidth="1"/>
    <col min="9217" max="9217" width="37.7109375" customWidth="1"/>
    <col min="9218" max="9219" width="23.42578125" customWidth="1"/>
    <col min="9220" max="9220" width="11.140625" customWidth="1"/>
    <col min="9221" max="9225" width="0" hidden="1" customWidth="1"/>
    <col min="9473" max="9473" width="37.7109375" customWidth="1"/>
    <col min="9474" max="9475" width="23.42578125" customWidth="1"/>
    <col min="9476" max="9476" width="11.140625" customWidth="1"/>
    <col min="9477" max="9481" width="0" hidden="1" customWidth="1"/>
    <col min="9729" max="9729" width="37.7109375" customWidth="1"/>
    <col min="9730" max="9731" width="23.42578125" customWidth="1"/>
    <col min="9732" max="9732" width="11.140625" customWidth="1"/>
    <col min="9733" max="9737" width="0" hidden="1" customWidth="1"/>
    <col min="9985" max="9985" width="37.7109375" customWidth="1"/>
    <col min="9986" max="9987" width="23.42578125" customWidth="1"/>
    <col min="9988" max="9988" width="11.140625" customWidth="1"/>
    <col min="9989" max="9993" width="0" hidden="1" customWidth="1"/>
    <col min="10241" max="10241" width="37.7109375" customWidth="1"/>
    <col min="10242" max="10243" width="23.42578125" customWidth="1"/>
    <col min="10244" max="10244" width="11.140625" customWidth="1"/>
    <col min="10245" max="10249" width="0" hidden="1" customWidth="1"/>
    <col min="10497" max="10497" width="37.7109375" customWidth="1"/>
    <col min="10498" max="10499" width="23.42578125" customWidth="1"/>
    <col min="10500" max="10500" width="11.140625" customWidth="1"/>
    <col min="10501" max="10505" width="0" hidden="1" customWidth="1"/>
    <col min="10753" max="10753" width="37.7109375" customWidth="1"/>
    <col min="10754" max="10755" width="23.42578125" customWidth="1"/>
    <col min="10756" max="10756" width="11.140625" customWidth="1"/>
    <col min="10757" max="10761" width="0" hidden="1" customWidth="1"/>
    <col min="11009" max="11009" width="37.7109375" customWidth="1"/>
    <col min="11010" max="11011" width="23.42578125" customWidth="1"/>
    <col min="11012" max="11012" width="11.140625" customWidth="1"/>
    <col min="11013" max="11017" width="0" hidden="1" customWidth="1"/>
    <col min="11265" max="11265" width="37.7109375" customWidth="1"/>
    <col min="11266" max="11267" width="23.42578125" customWidth="1"/>
    <col min="11268" max="11268" width="11.140625" customWidth="1"/>
    <col min="11269" max="11273" width="0" hidden="1" customWidth="1"/>
    <col min="11521" max="11521" width="37.7109375" customWidth="1"/>
    <col min="11522" max="11523" width="23.42578125" customWidth="1"/>
    <col min="11524" max="11524" width="11.140625" customWidth="1"/>
    <col min="11525" max="11529" width="0" hidden="1" customWidth="1"/>
    <col min="11777" max="11777" width="37.7109375" customWidth="1"/>
    <col min="11778" max="11779" width="23.42578125" customWidth="1"/>
    <col min="11780" max="11780" width="11.140625" customWidth="1"/>
    <col min="11781" max="11785" width="0" hidden="1" customWidth="1"/>
    <col min="12033" max="12033" width="37.7109375" customWidth="1"/>
    <col min="12034" max="12035" width="23.42578125" customWidth="1"/>
    <col min="12036" max="12036" width="11.140625" customWidth="1"/>
    <col min="12037" max="12041" width="0" hidden="1" customWidth="1"/>
    <col min="12289" max="12289" width="37.7109375" customWidth="1"/>
    <col min="12290" max="12291" width="23.42578125" customWidth="1"/>
    <col min="12292" max="12292" width="11.140625" customWidth="1"/>
    <col min="12293" max="12297" width="0" hidden="1" customWidth="1"/>
    <col min="12545" max="12545" width="37.7109375" customWidth="1"/>
    <col min="12546" max="12547" width="23.42578125" customWidth="1"/>
    <col min="12548" max="12548" width="11.140625" customWidth="1"/>
    <col min="12549" max="12553" width="0" hidden="1" customWidth="1"/>
    <col min="12801" max="12801" width="37.7109375" customWidth="1"/>
    <col min="12802" max="12803" width="23.42578125" customWidth="1"/>
    <col min="12804" max="12804" width="11.140625" customWidth="1"/>
    <col min="12805" max="12809" width="0" hidden="1" customWidth="1"/>
    <col min="13057" max="13057" width="37.7109375" customWidth="1"/>
    <col min="13058" max="13059" width="23.42578125" customWidth="1"/>
    <col min="13060" max="13060" width="11.140625" customWidth="1"/>
    <col min="13061" max="13065" width="0" hidden="1" customWidth="1"/>
    <col min="13313" max="13313" width="37.7109375" customWidth="1"/>
    <col min="13314" max="13315" width="23.42578125" customWidth="1"/>
    <col min="13316" max="13316" width="11.140625" customWidth="1"/>
    <col min="13317" max="13321" width="0" hidden="1" customWidth="1"/>
    <col min="13569" max="13569" width="37.7109375" customWidth="1"/>
    <col min="13570" max="13571" width="23.42578125" customWidth="1"/>
    <col min="13572" max="13572" width="11.140625" customWidth="1"/>
    <col min="13573" max="13577" width="0" hidden="1" customWidth="1"/>
    <col min="13825" max="13825" width="37.7109375" customWidth="1"/>
    <col min="13826" max="13827" width="23.42578125" customWidth="1"/>
    <col min="13828" max="13828" width="11.140625" customWidth="1"/>
    <col min="13829" max="13833" width="0" hidden="1" customWidth="1"/>
    <col min="14081" max="14081" width="37.7109375" customWidth="1"/>
    <col min="14082" max="14083" width="23.42578125" customWidth="1"/>
    <col min="14084" max="14084" width="11.140625" customWidth="1"/>
    <col min="14085" max="14089" width="0" hidden="1" customWidth="1"/>
    <col min="14337" max="14337" width="37.7109375" customWidth="1"/>
    <col min="14338" max="14339" width="23.42578125" customWidth="1"/>
    <col min="14340" max="14340" width="11.140625" customWidth="1"/>
    <col min="14341" max="14345" width="0" hidden="1" customWidth="1"/>
    <col min="14593" max="14593" width="37.7109375" customWidth="1"/>
    <col min="14594" max="14595" width="23.42578125" customWidth="1"/>
    <col min="14596" max="14596" width="11.140625" customWidth="1"/>
    <col min="14597" max="14601" width="0" hidden="1" customWidth="1"/>
    <col min="14849" max="14849" width="37.7109375" customWidth="1"/>
    <col min="14850" max="14851" width="23.42578125" customWidth="1"/>
    <col min="14852" max="14852" width="11.140625" customWidth="1"/>
    <col min="14853" max="14857" width="0" hidden="1" customWidth="1"/>
    <col min="15105" max="15105" width="37.7109375" customWidth="1"/>
    <col min="15106" max="15107" width="23.42578125" customWidth="1"/>
    <col min="15108" max="15108" width="11.140625" customWidth="1"/>
    <col min="15109" max="15113" width="0" hidden="1" customWidth="1"/>
    <col min="15361" max="15361" width="37.7109375" customWidth="1"/>
    <col min="15362" max="15363" width="23.42578125" customWidth="1"/>
    <col min="15364" max="15364" width="11.140625" customWidth="1"/>
    <col min="15365" max="15369" width="0" hidden="1" customWidth="1"/>
    <col min="15617" max="15617" width="37.7109375" customWidth="1"/>
    <col min="15618" max="15619" width="23.42578125" customWidth="1"/>
    <col min="15620" max="15620" width="11.140625" customWidth="1"/>
    <col min="15621" max="15625" width="0" hidden="1" customWidth="1"/>
    <col min="15873" max="15873" width="37.7109375" customWidth="1"/>
    <col min="15874" max="15875" width="23.42578125" customWidth="1"/>
    <col min="15876" max="15876" width="11.140625" customWidth="1"/>
    <col min="15877" max="15881" width="0" hidden="1" customWidth="1"/>
    <col min="16129" max="16129" width="37.7109375" customWidth="1"/>
    <col min="16130" max="16131" width="23.42578125" customWidth="1"/>
    <col min="16132" max="16132" width="11.140625" customWidth="1"/>
    <col min="16133" max="16137" width="0" hidden="1" customWidth="1"/>
  </cols>
  <sheetData>
    <row r="1" spans="1:10" s="258" customFormat="1" x14ac:dyDescent="0.25">
      <c r="A1" s="257"/>
      <c r="B1" s="257"/>
      <c r="C1" s="257"/>
      <c r="D1" s="59"/>
      <c r="E1" s="59"/>
      <c r="F1" s="59"/>
      <c r="G1" s="59"/>
      <c r="H1" s="59"/>
    </row>
    <row r="2" spans="1:10" s="258" customFormat="1" ht="42.75" customHeight="1" x14ac:dyDescent="0.25">
      <c r="A2" s="303" t="s">
        <v>188</v>
      </c>
      <c r="B2" s="303"/>
      <c r="C2" s="303"/>
      <c r="D2" s="59"/>
      <c r="E2" s="59"/>
      <c r="F2" s="59"/>
      <c r="G2" s="59"/>
      <c r="H2" s="59"/>
    </row>
    <row r="3" spans="1:10" x14ac:dyDescent="0.25">
      <c r="A3" s="257"/>
      <c r="B3" s="257"/>
      <c r="C3" s="257"/>
    </row>
    <row r="4" spans="1:10" ht="51" customHeight="1" x14ac:dyDescent="0.25">
      <c r="A4" s="11" t="s">
        <v>38</v>
      </c>
      <c r="B4" s="12" t="s">
        <v>189</v>
      </c>
      <c r="C4" s="13" t="s">
        <v>190</v>
      </c>
      <c r="D4" s="26"/>
    </row>
    <row r="5" spans="1:10" ht="42.75" customHeight="1" x14ac:dyDescent="0.25">
      <c r="A5" s="259" t="s">
        <v>191</v>
      </c>
      <c r="B5" s="17">
        <v>185415</v>
      </c>
      <c r="C5" s="260">
        <v>9975568.3110985588</v>
      </c>
      <c r="D5" s="261"/>
    </row>
    <row r="6" spans="1:10" ht="42.75" customHeight="1" x14ac:dyDescent="0.25">
      <c r="A6" s="259" t="s">
        <v>55</v>
      </c>
      <c r="B6" s="17">
        <v>176045</v>
      </c>
      <c r="C6" s="260">
        <v>8700005</v>
      </c>
      <c r="D6" s="261"/>
      <c r="G6" s="34"/>
      <c r="H6" s="34"/>
      <c r="I6" s="34"/>
      <c r="J6" s="34"/>
    </row>
    <row r="7" spans="1:10" ht="42.75" customHeight="1" x14ac:dyDescent="0.25">
      <c r="A7" s="259" t="s">
        <v>58</v>
      </c>
      <c r="B7" s="17">
        <v>176684</v>
      </c>
      <c r="C7" s="260">
        <v>8314966</v>
      </c>
      <c r="D7" s="261"/>
      <c r="G7" s="34"/>
      <c r="H7" s="262"/>
      <c r="I7" s="263"/>
      <c r="J7" s="34"/>
    </row>
    <row r="8" spans="1:10" ht="42.75" customHeight="1" x14ac:dyDescent="0.25">
      <c r="A8" s="259" t="s">
        <v>59</v>
      </c>
      <c r="B8" s="17">
        <v>176081</v>
      </c>
      <c r="C8" s="260">
        <v>8273025</v>
      </c>
      <c r="D8" s="261"/>
      <c r="G8" s="34"/>
      <c r="H8" s="262"/>
      <c r="I8" s="263"/>
      <c r="J8" s="34"/>
    </row>
    <row r="9" spans="1:10" ht="42.75" customHeight="1" x14ac:dyDescent="0.25">
      <c r="A9" s="259" t="s">
        <v>192</v>
      </c>
      <c r="B9" s="17">
        <v>52660</v>
      </c>
      <c r="C9" s="260">
        <v>3722560</v>
      </c>
      <c r="D9" s="261"/>
      <c r="G9" s="34"/>
      <c r="H9" s="34"/>
      <c r="I9" s="34"/>
      <c r="J9" s="34"/>
    </row>
    <row r="10" spans="1:10" ht="42.75" customHeight="1" x14ac:dyDescent="0.25">
      <c r="A10" s="259" t="s">
        <v>30</v>
      </c>
      <c r="B10" s="16">
        <v>73735</v>
      </c>
      <c r="C10" s="264">
        <v>3917326</v>
      </c>
      <c r="D10" s="261"/>
    </row>
    <row r="11" spans="1:10" ht="42.75" customHeight="1" x14ac:dyDescent="0.25">
      <c r="A11" s="259" t="s">
        <v>31</v>
      </c>
      <c r="B11" s="16">
        <v>94809</v>
      </c>
      <c r="C11" s="25">
        <v>4112092</v>
      </c>
      <c r="D11" s="261"/>
    </row>
    <row r="12" spans="1:10" ht="42.75" customHeight="1" x14ac:dyDescent="0.25">
      <c r="A12" s="259" t="s">
        <v>32</v>
      </c>
      <c r="B12" s="16">
        <v>115884.00355980202</v>
      </c>
      <c r="C12" s="25">
        <v>4306858.7293174416</v>
      </c>
      <c r="D12" s="261"/>
    </row>
    <row r="13" spans="1:10" ht="42.75" customHeight="1" x14ac:dyDescent="0.25">
      <c r="A13" s="259" t="s">
        <v>33</v>
      </c>
      <c r="B13" s="16">
        <v>136959</v>
      </c>
      <c r="C13" s="25">
        <v>4501625</v>
      </c>
      <c r="D13" s="261"/>
    </row>
    <row r="14" spans="1:10" ht="42.75" customHeight="1" x14ac:dyDescent="0.25">
      <c r="A14" s="259" t="s">
        <v>34</v>
      </c>
      <c r="B14" s="16">
        <v>158033</v>
      </c>
      <c r="C14" s="25">
        <v>4696391</v>
      </c>
      <c r="D14" s="261"/>
    </row>
    <row r="15" spans="1:10" ht="42.75" customHeight="1" x14ac:dyDescent="0.25">
      <c r="A15" s="259" t="s">
        <v>35</v>
      </c>
      <c r="B15" s="16">
        <v>179108</v>
      </c>
      <c r="C15" s="25">
        <v>4891157</v>
      </c>
      <c r="D15" s="261"/>
    </row>
    <row r="16" spans="1:10" ht="15.75" x14ac:dyDescent="0.25">
      <c r="A16" s="29"/>
      <c r="B16" s="30"/>
      <c r="C16" s="33"/>
    </row>
    <row r="18" spans="1:3" x14ac:dyDescent="0.25">
      <c r="A18" s="388" t="s">
        <v>193</v>
      </c>
      <c r="B18" s="389"/>
      <c r="C18" s="389"/>
    </row>
    <row r="19" spans="1:3" x14ac:dyDescent="0.25">
      <c r="A19" s="388" t="s">
        <v>194</v>
      </c>
      <c r="B19" s="389"/>
      <c r="C19" s="389"/>
    </row>
    <row r="20" spans="1:3" x14ac:dyDescent="0.25">
      <c r="A20" s="390" t="s">
        <v>195</v>
      </c>
      <c r="B20" s="390"/>
      <c r="C20" s="390"/>
    </row>
  </sheetData>
  <mergeCells count="4">
    <mergeCell ref="A2:C2"/>
    <mergeCell ref="A18:C18"/>
    <mergeCell ref="A19:C19"/>
    <mergeCell ref="A20:C20"/>
  </mergeCells>
  <pageMargins left="0.7" right="0.7" top="0.75" bottom="0.75" header="0.3" footer="0.3"/>
  <pageSetup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Q29"/>
  <sheetViews>
    <sheetView showGridLines="0" zoomScale="85" zoomScaleNormal="85" workbookViewId="0"/>
  </sheetViews>
  <sheetFormatPr baseColWidth="10" defaultRowHeight="15" x14ac:dyDescent="0.25"/>
  <cols>
    <col min="1" max="1" width="14.28515625" customWidth="1"/>
    <col min="2" max="2" width="9.85546875" customWidth="1"/>
    <col min="3" max="4" width="8.7109375" customWidth="1"/>
    <col min="5" max="5" width="9.140625" customWidth="1"/>
    <col min="6" max="6" width="9.7109375" customWidth="1"/>
    <col min="7" max="7" width="9.140625" customWidth="1"/>
    <col min="8" max="8" width="9.28515625" customWidth="1"/>
    <col min="9" max="9" width="9" customWidth="1"/>
    <col min="10" max="10" width="10.42578125" customWidth="1"/>
    <col min="11" max="11" width="9.85546875" customWidth="1"/>
    <col min="12" max="12" width="11.7109375" customWidth="1"/>
    <col min="13" max="13" width="7.28515625" customWidth="1"/>
    <col min="14" max="14" width="10.5703125" customWidth="1"/>
    <col min="15" max="15" width="11.85546875" customWidth="1"/>
  </cols>
  <sheetData>
    <row r="1" spans="1:17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7" ht="16.5" x14ac:dyDescent="0.25">
      <c r="A2" s="300" t="s">
        <v>36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</row>
    <row r="3" spans="1:17" ht="16.5" customHeight="1" x14ac:dyDescent="0.25">
      <c r="A3" s="302" t="s">
        <v>37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</row>
    <row r="4" spans="1:17" s="10" customFormat="1" ht="22.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7" ht="22.5" customHeight="1" x14ac:dyDescent="0.25">
      <c r="A5" s="304" t="s">
        <v>38</v>
      </c>
      <c r="B5" s="307" t="s">
        <v>39</v>
      </c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</row>
    <row r="6" spans="1:17" ht="22.5" customHeight="1" x14ac:dyDescent="0.25">
      <c r="A6" s="305"/>
      <c r="B6" s="309" t="s">
        <v>40</v>
      </c>
      <c r="C6" s="307" t="s">
        <v>41</v>
      </c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</row>
    <row r="7" spans="1:17" ht="58.5" customHeight="1" x14ac:dyDescent="0.25">
      <c r="A7" s="306"/>
      <c r="B7" s="310"/>
      <c r="C7" s="11" t="s">
        <v>42</v>
      </c>
      <c r="D7" s="12" t="s">
        <v>43</v>
      </c>
      <c r="E7" s="12" t="s">
        <v>44</v>
      </c>
      <c r="F7" s="12" t="s">
        <v>45</v>
      </c>
      <c r="G7" s="12" t="s">
        <v>46</v>
      </c>
      <c r="H7" s="12" t="s">
        <v>47</v>
      </c>
      <c r="I7" s="12" t="s">
        <v>48</v>
      </c>
      <c r="J7" s="12" t="s">
        <v>49</v>
      </c>
      <c r="K7" s="12" t="s">
        <v>50</v>
      </c>
      <c r="L7" s="12" t="s">
        <v>51</v>
      </c>
      <c r="M7" s="13" t="s">
        <v>52</v>
      </c>
      <c r="N7" s="13" t="s">
        <v>53</v>
      </c>
      <c r="O7" s="13" t="s">
        <v>54</v>
      </c>
    </row>
    <row r="8" spans="1:17" ht="15.75" hidden="1" x14ac:dyDescent="0.25">
      <c r="A8" s="14" t="s">
        <v>55</v>
      </c>
      <c r="B8" s="15">
        <v>216290</v>
      </c>
      <c r="C8" s="16">
        <v>2242</v>
      </c>
      <c r="D8" s="17">
        <v>13500</v>
      </c>
      <c r="E8" s="17">
        <v>5400</v>
      </c>
      <c r="F8" s="17">
        <v>175900</v>
      </c>
      <c r="G8" s="18">
        <v>652</v>
      </c>
      <c r="H8" s="16">
        <v>891</v>
      </c>
      <c r="I8" s="18">
        <v>506</v>
      </c>
      <c r="J8" s="16">
        <v>7199</v>
      </c>
      <c r="K8" s="19" t="s">
        <v>56</v>
      </c>
      <c r="L8" s="17">
        <v>10000</v>
      </c>
      <c r="M8" s="20" t="s">
        <v>57</v>
      </c>
      <c r="N8" s="20" t="s">
        <v>57</v>
      </c>
      <c r="O8" s="21" t="s">
        <v>57</v>
      </c>
    </row>
    <row r="9" spans="1:17" ht="15.75" hidden="1" x14ac:dyDescent="0.25">
      <c r="A9" s="14" t="s">
        <v>58</v>
      </c>
      <c r="B9" s="15">
        <v>199290</v>
      </c>
      <c r="C9" s="16">
        <v>2242</v>
      </c>
      <c r="D9" s="16">
        <v>17200</v>
      </c>
      <c r="E9" s="17">
        <v>6900</v>
      </c>
      <c r="F9" s="17">
        <v>153200</v>
      </c>
      <c r="G9" s="18">
        <v>652</v>
      </c>
      <c r="H9" s="16">
        <v>891</v>
      </c>
      <c r="I9" s="18">
        <v>506</v>
      </c>
      <c r="J9" s="16">
        <v>7199</v>
      </c>
      <c r="K9" s="19" t="s">
        <v>56</v>
      </c>
      <c r="L9" s="17">
        <v>10500</v>
      </c>
      <c r="M9" s="20" t="s">
        <v>57</v>
      </c>
      <c r="N9" s="20" t="s">
        <v>57</v>
      </c>
      <c r="O9" s="21" t="s">
        <v>57</v>
      </c>
    </row>
    <row r="10" spans="1:17" ht="15.75" hidden="1" x14ac:dyDescent="0.25">
      <c r="A10" s="22" t="s">
        <v>59</v>
      </c>
      <c r="B10" s="23">
        <v>181590</v>
      </c>
      <c r="C10" s="16">
        <v>2242</v>
      </c>
      <c r="D10" s="16">
        <v>13900</v>
      </c>
      <c r="E10" s="17">
        <v>5600</v>
      </c>
      <c r="F10" s="17">
        <v>143500</v>
      </c>
      <c r="G10" s="18">
        <v>652</v>
      </c>
      <c r="H10" s="16">
        <v>891</v>
      </c>
      <c r="I10" s="18">
        <v>506</v>
      </c>
      <c r="J10" s="16">
        <v>7199</v>
      </c>
      <c r="K10" s="19" t="s">
        <v>56</v>
      </c>
      <c r="L10" s="17">
        <v>7100</v>
      </c>
      <c r="M10" s="20" t="s">
        <v>57</v>
      </c>
      <c r="N10" s="20" t="s">
        <v>57</v>
      </c>
      <c r="O10" s="21" t="s">
        <v>57</v>
      </c>
    </row>
    <row r="11" spans="1:17" ht="15.75" hidden="1" x14ac:dyDescent="0.25">
      <c r="A11" s="22" t="s">
        <v>60</v>
      </c>
      <c r="B11" s="23">
        <v>369154</v>
      </c>
      <c r="C11" s="16">
        <v>5338</v>
      </c>
      <c r="D11" s="17">
        <v>28736</v>
      </c>
      <c r="E11" s="17">
        <v>10245</v>
      </c>
      <c r="F11" s="17">
        <v>254246</v>
      </c>
      <c r="G11" s="16">
        <v>3195</v>
      </c>
      <c r="H11" s="16">
        <v>2616</v>
      </c>
      <c r="I11" s="18">
        <v>240</v>
      </c>
      <c r="J11" s="16">
        <v>14667</v>
      </c>
      <c r="K11" s="19" t="s">
        <v>56</v>
      </c>
      <c r="L11" s="17">
        <v>13514</v>
      </c>
      <c r="M11" s="17">
        <v>3277</v>
      </c>
      <c r="N11" s="17">
        <v>475</v>
      </c>
      <c r="O11" s="24">
        <v>32605</v>
      </c>
    </row>
    <row r="12" spans="1:17" ht="69" customHeight="1" x14ac:dyDescent="0.25">
      <c r="A12" s="22" t="s">
        <v>30</v>
      </c>
      <c r="B12" s="15">
        <v>221541</v>
      </c>
      <c r="C12" s="16">
        <v>5338</v>
      </c>
      <c r="D12" s="16">
        <v>17700</v>
      </c>
      <c r="E12" s="16">
        <v>10200</v>
      </c>
      <c r="F12" s="16">
        <v>136800</v>
      </c>
      <c r="G12" s="16">
        <v>3195</v>
      </c>
      <c r="H12" s="16">
        <v>2616</v>
      </c>
      <c r="I12" s="18">
        <v>240</v>
      </c>
      <c r="J12" s="16">
        <v>14000</v>
      </c>
      <c r="K12" s="19" t="s">
        <v>56</v>
      </c>
      <c r="L12" s="16">
        <v>7600</v>
      </c>
      <c r="M12" s="16">
        <v>3277</v>
      </c>
      <c r="N12" s="16">
        <v>475</v>
      </c>
      <c r="O12" s="25">
        <v>20100</v>
      </c>
    </row>
    <row r="13" spans="1:17" ht="69" customHeight="1" x14ac:dyDescent="0.25">
      <c r="A13" s="22" t="s">
        <v>31</v>
      </c>
      <c r="B13" s="23">
        <v>156441</v>
      </c>
      <c r="C13" s="16">
        <v>5338</v>
      </c>
      <c r="D13" s="16">
        <v>9700</v>
      </c>
      <c r="E13" s="16">
        <v>5500</v>
      </c>
      <c r="F13" s="16">
        <v>108300</v>
      </c>
      <c r="G13" s="16">
        <v>3195</v>
      </c>
      <c r="H13" s="16">
        <v>2616</v>
      </c>
      <c r="I13" s="18">
        <v>240</v>
      </c>
      <c r="J13" s="16">
        <v>12300</v>
      </c>
      <c r="K13" s="19" t="s">
        <v>56</v>
      </c>
      <c r="L13" s="16">
        <v>2000</v>
      </c>
      <c r="M13" s="16">
        <v>3277</v>
      </c>
      <c r="N13" s="16">
        <v>475</v>
      </c>
      <c r="O13" s="25">
        <v>3500</v>
      </c>
    </row>
    <row r="14" spans="1:17" ht="69" customHeight="1" x14ac:dyDescent="0.25">
      <c r="A14" s="22" t="s">
        <v>32</v>
      </c>
      <c r="B14" s="15">
        <v>147441</v>
      </c>
      <c r="C14" s="16">
        <v>5338</v>
      </c>
      <c r="D14" s="16">
        <v>11800</v>
      </c>
      <c r="E14" s="16">
        <v>3500</v>
      </c>
      <c r="F14" s="16">
        <v>107300</v>
      </c>
      <c r="G14" s="16">
        <v>3195</v>
      </c>
      <c r="H14" s="16">
        <v>2616</v>
      </c>
      <c r="I14" s="16">
        <v>240</v>
      </c>
      <c r="J14" s="16">
        <v>4600</v>
      </c>
      <c r="K14" s="19" t="s">
        <v>56</v>
      </c>
      <c r="L14" s="16">
        <v>1900</v>
      </c>
      <c r="M14" s="16">
        <v>3277</v>
      </c>
      <c r="N14" s="16">
        <v>475</v>
      </c>
      <c r="O14" s="25">
        <v>3200</v>
      </c>
    </row>
    <row r="15" spans="1:17" ht="69" customHeight="1" x14ac:dyDescent="0.25">
      <c r="A15" s="22" t="s">
        <v>33</v>
      </c>
      <c r="B15" s="15">
        <v>164541</v>
      </c>
      <c r="C15" s="16">
        <v>5338</v>
      </c>
      <c r="D15" s="16">
        <v>10700</v>
      </c>
      <c r="E15" s="16">
        <v>2700</v>
      </c>
      <c r="F15" s="16">
        <v>127700</v>
      </c>
      <c r="G15" s="16">
        <v>3195</v>
      </c>
      <c r="H15" s="16">
        <v>2616</v>
      </c>
      <c r="I15" s="16">
        <v>240</v>
      </c>
      <c r="J15" s="16">
        <v>400</v>
      </c>
      <c r="K15" s="17">
        <v>3500</v>
      </c>
      <c r="L15" s="16">
        <v>1800</v>
      </c>
      <c r="M15" s="16">
        <v>3277</v>
      </c>
      <c r="N15" s="16">
        <v>475</v>
      </c>
      <c r="O15" s="25">
        <v>2600</v>
      </c>
    </row>
    <row r="16" spans="1:17" ht="69" customHeight="1" x14ac:dyDescent="0.25">
      <c r="A16" s="22" t="s">
        <v>34</v>
      </c>
      <c r="B16" s="15">
        <v>135241</v>
      </c>
      <c r="C16" s="16">
        <v>5338</v>
      </c>
      <c r="D16" s="16">
        <v>6800</v>
      </c>
      <c r="E16" s="16">
        <v>3600</v>
      </c>
      <c r="F16" s="16">
        <v>102100</v>
      </c>
      <c r="G16" s="16">
        <v>3195</v>
      </c>
      <c r="H16" s="16">
        <v>2616</v>
      </c>
      <c r="I16" s="16">
        <v>240</v>
      </c>
      <c r="J16" s="16">
        <v>700</v>
      </c>
      <c r="K16" s="17">
        <v>2800</v>
      </c>
      <c r="L16" s="16">
        <v>1800</v>
      </c>
      <c r="M16" s="16">
        <v>3277</v>
      </c>
      <c r="N16" s="16">
        <v>475</v>
      </c>
      <c r="O16" s="25">
        <v>2300</v>
      </c>
      <c r="Q16" s="26"/>
    </row>
    <row r="17" spans="1:17" ht="69" customHeight="1" x14ac:dyDescent="0.25">
      <c r="A17" s="22" t="s">
        <v>35</v>
      </c>
      <c r="B17" s="15">
        <v>145241</v>
      </c>
      <c r="C17" s="16">
        <v>5338</v>
      </c>
      <c r="D17" s="27">
        <v>13600</v>
      </c>
      <c r="E17" s="27">
        <v>5800</v>
      </c>
      <c r="F17" s="27">
        <v>103400</v>
      </c>
      <c r="G17" s="16">
        <v>3195</v>
      </c>
      <c r="H17" s="16">
        <v>2616</v>
      </c>
      <c r="I17" s="16">
        <v>240</v>
      </c>
      <c r="J17" s="27">
        <v>600</v>
      </c>
      <c r="K17" s="17">
        <v>3100</v>
      </c>
      <c r="L17" s="27">
        <v>1800</v>
      </c>
      <c r="M17" s="16">
        <v>3277</v>
      </c>
      <c r="N17" s="16">
        <v>475</v>
      </c>
      <c r="O17" s="28">
        <v>1800</v>
      </c>
      <c r="Q17" s="26"/>
    </row>
    <row r="18" spans="1:17" ht="15.75" x14ac:dyDescent="0.25">
      <c r="A18" s="29"/>
      <c r="B18" s="30"/>
      <c r="C18" s="30"/>
      <c r="D18" s="30"/>
      <c r="E18" s="30"/>
      <c r="F18" s="30"/>
      <c r="G18" s="30"/>
      <c r="H18" s="31"/>
      <c r="I18" s="30"/>
      <c r="J18" s="31"/>
      <c r="K18" s="32"/>
      <c r="L18" s="30"/>
      <c r="M18" s="30"/>
      <c r="N18" s="30"/>
      <c r="O18" s="33"/>
    </row>
    <row r="19" spans="1:17" x14ac:dyDescent="0.25">
      <c r="A19" s="34"/>
      <c r="B19" s="34"/>
      <c r="C19" s="34"/>
      <c r="D19" s="34"/>
      <c r="E19" s="34"/>
      <c r="F19" s="34"/>
      <c r="G19" s="34"/>
      <c r="H19" s="35"/>
      <c r="I19" s="34"/>
      <c r="J19" s="35"/>
      <c r="K19" s="35"/>
      <c r="L19" s="34"/>
      <c r="M19" s="34"/>
      <c r="N19" s="34"/>
      <c r="O19" s="34"/>
    </row>
    <row r="20" spans="1:17" x14ac:dyDescent="0.25">
      <c r="A20" s="299" t="s">
        <v>61</v>
      </c>
      <c r="B20" s="299"/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</row>
    <row r="21" spans="1:17" x14ac:dyDescent="0.25">
      <c r="A21" s="299" t="s">
        <v>62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</row>
    <row r="22" spans="1:17" x14ac:dyDescent="0.25">
      <c r="A22" s="299" t="s">
        <v>63</v>
      </c>
      <c r="B22" s="299"/>
      <c r="C22" s="299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</row>
    <row r="23" spans="1:17" x14ac:dyDescent="0.25">
      <c r="A23" s="299" t="s">
        <v>64</v>
      </c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</row>
    <row r="24" spans="1:17" x14ac:dyDescent="0.25">
      <c r="A24" s="299"/>
      <c r="B24" s="299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</row>
    <row r="25" spans="1:17" x14ac:dyDescent="0.25">
      <c r="A25" s="36" t="s">
        <v>65</v>
      </c>
      <c r="B25" s="37"/>
      <c r="C25" s="37"/>
      <c r="D25" s="38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7" x14ac:dyDescent="0.25">
      <c r="A26" s="36"/>
      <c r="B26" s="37"/>
      <c r="C26" s="37"/>
      <c r="D26" s="38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7" x14ac:dyDescent="0.25">
      <c r="A27" s="36" t="s">
        <v>66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7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7" x14ac:dyDescent="0.25">
      <c r="A29" s="37" t="s">
        <v>67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</sheetData>
  <mergeCells count="11">
    <mergeCell ref="A2:O2"/>
    <mergeCell ref="A3:O3"/>
    <mergeCell ref="A5:A7"/>
    <mergeCell ref="B5:O5"/>
    <mergeCell ref="B6:B7"/>
    <mergeCell ref="C6:O6"/>
    <mergeCell ref="A20:O20"/>
    <mergeCell ref="A21:O21"/>
    <mergeCell ref="A22:O22"/>
    <mergeCell ref="A23:O23"/>
    <mergeCell ref="A24:O24"/>
  </mergeCells>
  <pageMargins left="0.7" right="0.7" top="0.75" bottom="0.75" header="0.3" footer="0.3"/>
  <pageSetup scale="60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Q13"/>
  <sheetViews>
    <sheetView showGridLines="0" zoomScaleNormal="100" workbookViewId="0">
      <selection activeCell="K16" sqref="K16"/>
    </sheetView>
  </sheetViews>
  <sheetFormatPr baseColWidth="10" defaultRowHeight="15" x14ac:dyDescent="0.25"/>
  <sheetData>
    <row r="1" spans="1:17" s="42" customFormat="1" x14ac:dyDescent="0.25">
      <c r="A1" s="44"/>
      <c r="B1" s="44"/>
      <c r="C1" s="44"/>
      <c r="D1" s="289"/>
      <c r="E1" s="289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s="46" customFormat="1" ht="25.5" x14ac:dyDescent="0.25">
      <c r="A2" s="43" t="s">
        <v>38</v>
      </c>
      <c r="B2" s="44" t="s">
        <v>45</v>
      </c>
      <c r="C2" s="44" t="s">
        <v>43</v>
      </c>
      <c r="D2" s="44" t="s">
        <v>44</v>
      </c>
      <c r="E2" s="45" t="s">
        <v>42</v>
      </c>
      <c r="F2" s="45" t="s">
        <v>52</v>
      </c>
      <c r="G2" s="46" t="s">
        <v>46</v>
      </c>
      <c r="H2" s="46" t="s">
        <v>50</v>
      </c>
      <c r="I2" s="46" t="s">
        <v>47</v>
      </c>
      <c r="J2" s="46" t="s">
        <v>51</v>
      </c>
      <c r="K2" s="46" t="s">
        <v>54</v>
      </c>
      <c r="L2" s="46" t="s">
        <v>49</v>
      </c>
      <c r="M2" s="46" t="s">
        <v>53</v>
      </c>
      <c r="N2" s="46" t="s">
        <v>48</v>
      </c>
    </row>
    <row r="3" spans="1:17" s="46" customFormat="1" x14ac:dyDescent="0.25">
      <c r="A3" s="47" t="s">
        <v>68</v>
      </c>
      <c r="B3" s="48">
        <v>103.4</v>
      </c>
      <c r="C3" s="49">
        <v>13.6</v>
      </c>
      <c r="D3" s="49">
        <v>5.8</v>
      </c>
      <c r="E3" s="49">
        <v>5.34</v>
      </c>
      <c r="F3" s="49">
        <v>3.28</v>
      </c>
      <c r="G3" s="49">
        <v>3.2</v>
      </c>
      <c r="H3" s="49">
        <v>3.1</v>
      </c>
      <c r="I3" s="49">
        <v>2.62</v>
      </c>
      <c r="J3" s="49">
        <v>1.8</v>
      </c>
      <c r="K3" s="49">
        <v>1.8</v>
      </c>
      <c r="L3" s="49">
        <v>0.6</v>
      </c>
      <c r="M3" s="49">
        <v>0.48</v>
      </c>
      <c r="N3" s="49">
        <v>0.24</v>
      </c>
    </row>
    <row r="4" spans="1:17" s="46" customFormat="1" x14ac:dyDescent="0.25">
      <c r="A4" s="44"/>
      <c r="B4" s="44"/>
      <c r="C4" s="44"/>
      <c r="D4" s="45"/>
      <c r="E4" s="45"/>
    </row>
    <row r="5" spans="1:17" s="46" customFormat="1" x14ac:dyDescent="0.25">
      <c r="A5" s="50" t="s">
        <v>42</v>
      </c>
      <c r="B5" s="50" t="s">
        <v>43</v>
      </c>
      <c r="C5" s="50" t="s">
        <v>44</v>
      </c>
      <c r="D5" s="51" t="s">
        <v>45</v>
      </c>
      <c r="E5" s="51" t="s">
        <v>46</v>
      </c>
      <c r="F5" s="52" t="s">
        <v>47</v>
      </c>
      <c r="G5" s="52" t="s">
        <v>48</v>
      </c>
      <c r="H5" s="52" t="s">
        <v>49</v>
      </c>
      <c r="I5" s="52" t="s">
        <v>50</v>
      </c>
      <c r="J5" s="52" t="s">
        <v>51</v>
      </c>
      <c r="K5" s="52" t="s">
        <v>52</v>
      </c>
      <c r="L5" s="52" t="s">
        <v>53</v>
      </c>
      <c r="M5" s="52" t="s">
        <v>54</v>
      </c>
      <c r="O5" s="46">
        <v>100</v>
      </c>
    </row>
    <row r="6" spans="1:17" s="46" customFormat="1" x14ac:dyDescent="0.25">
      <c r="A6" s="53">
        <v>5338</v>
      </c>
      <c r="B6" s="54">
        <v>13600</v>
      </c>
      <c r="C6" s="54">
        <v>5800</v>
      </c>
      <c r="D6" s="54">
        <v>103400</v>
      </c>
      <c r="E6" s="54">
        <v>3195</v>
      </c>
      <c r="F6" s="54">
        <v>2616</v>
      </c>
      <c r="G6" s="52">
        <v>240</v>
      </c>
      <c r="H6" s="52">
        <v>600</v>
      </c>
      <c r="I6" s="54">
        <v>3100</v>
      </c>
      <c r="J6" s="54">
        <v>1800</v>
      </c>
      <c r="K6" s="54">
        <v>3277</v>
      </c>
      <c r="L6" s="52">
        <v>475</v>
      </c>
      <c r="M6" s="54">
        <v>1800</v>
      </c>
    </row>
    <row r="7" spans="1:17" s="46" customFormat="1" x14ac:dyDescent="0.25">
      <c r="A7" s="46">
        <f>SUM(A6/100)</f>
        <v>53.38</v>
      </c>
      <c r="B7" s="46">
        <f>SUM(B6/100)</f>
        <v>136</v>
      </c>
      <c r="C7" s="46">
        <f t="shared" ref="C7:M7" si="0">SUM(C6/100)</f>
        <v>58</v>
      </c>
      <c r="D7" s="46">
        <f t="shared" si="0"/>
        <v>1034</v>
      </c>
      <c r="E7" s="46">
        <f t="shared" si="0"/>
        <v>31.95</v>
      </c>
      <c r="F7" s="46">
        <f t="shared" si="0"/>
        <v>26.16</v>
      </c>
      <c r="G7" s="46">
        <f t="shared" si="0"/>
        <v>2.4</v>
      </c>
      <c r="H7" s="46">
        <f t="shared" si="0"/>
        <v>6</v>
      </c>
      <c r="I7" s="46">
        <f t="shared" si="0"/>
        <v>31</v>
      </c>
      <c r="J7" s="46">
        <f t="shared" si="0"/>
        <v>18</v>
      </c>
      <c r="K7" s="46">
        <f t="shared" si="0"/>
        <v>32.770000000000003</v>
      </c>
      <c r="L7" s="46">
        <f t="shared" si="0"/>
        <v>4.75</v>
      </c>
      <c r="M7" s="46">
        <f t="shared" si="0"/>
        <v>18</v>
      </c>
    </row>
    <row r="8" spans="1:17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17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1:17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</row>
    <row r="12" spans="1:17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17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</sheetData>
  <pageMargins left="0.92" right="0.7" top="1.02" bottom="0.75" header="0.3" footer="0.3"/>
  <pageSetup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24"/>
  <sheetViews>
    <sheetView showGridLines="0" zoomScaleNormal="100" workbookViewId="0">
      <selection sqref="A1:D1"/>
    </sheetView>
  </sheetViews>
  <sheetFormatPr baseColWidth="10" defaultRowHeight="39.75" customHeight="1" x14ac:dyDescent="0.25"/>
  <cols>
    <col min="1" max="1" width="44.42578125" customWidth="1"/>
    <col min="2" max="4" width="23" customWidth="1"/>
    <col min="257" max="257" width="40.7109375" customWidth="1"/>
    <col min="258" max="260" width="21.28515625" customWidth="1"/>
    <col min="513" max="513" width="40.7109375" customWidth="1"/>
    <col min="514" max="516" width="21.28515625" customWidth="1"/>
    <col min="769" max="769" width="40.7109375" customWidth="1"/>
    <col min="770" max="772" width="21.28515625" customWidth="1"/>
    <col min="1025" max="1025" width="40.7109375" customWidth="1"/>
    <col min="1026" max="1028" width="21.28515625" customWidth="1"/>
    <col min="1281" max="1281" width="40.7109375" customWidth="1"/>
    <col min="1282" max="1284" width="21.28515625" customWidth="1"/>
    <col min="1537" max="1537" width="40.7109375" customWidth="1"/>
    <col min="1538" max="1540" width="21.28515625" customWidth="1"/>
    <col min="1793" max="1793" width="40.7109375" customWidth="1"/>
    <col min="1794" max="1796" width="21.28515625" customWidth="1"/>
    <col min="2049" max="2049" width="40.7109375" customWidth="1"/>
    <col min="2050" max="2052" width="21.28515625" customWidth="1"/>
    <col min="2305" max="2305" width="40.7109375" customWidth="1"/>
    <col min="2306" max="2308" width="21.28515625" customWidth="1"/>
    <col min="2561" max="2561" width="40.7109375" customWidth="1"/>
    <col min="2562" max="2564" width="21.28515625" customWidth="1"/>
    <col min="2817" max="2817" width="40.7109375" customWidth="1"/>
    <col min="2818" max="2820" width="21.28515625" customWidth="1"/>
    <col min="3073" max="3073" width="40.7109375" customWidth="1"/>
    <col min="3074" max="3076" width="21.28515625" customWidth="1"/>
    <col min="3329" max="3329" width="40.7109375" customWidth="1"/>
    <col min="3330" max="3332" width="21.28515625" customWidth="1"/>
    <col min="3585" max="3585" width="40.7109375" customWidth="1"/>
    <col min="3586" max="3588" width="21.28515625" customWidth="1"/>
    <col min="3841" max="3841" width="40.7109375" customWidth="1"/>
    <col min="3842" max="3844" width="21.28515625" customWidth="1"/>
    <col min="4097" max="4097" width="40.7109375" customWidth="1"/>
    <col min="4098" max="4100" width="21.28515625" customWidth="1"/>
    <col min="4353" max="4353" width="40.7109375" customWidth="1"/>
    <col min="4354" max="4356" width="21.28515625" customWidth="1"/>
    <col min="4609" max="4609" width="40.7109375" customWidth="1"/>
    <col min="4610" max="4612" width="21.28515625" customWidth="1"/>
    <col min="4865" max="4865" width="40.7109375" customWidth="1"/>
    <col min="4866" max="4868" width="21.28515625" customWidth="1"/>
    <col min="5121" max="5121" width="40.7109375" customWidth="1"/>
    <col min="5122" max="5124" width="21.28515625" customWidth="1"/>
    <col min="5377" max="5377" width="40.7109375" customWidth="1"/>
    <col min="5378" max="5380" width="21.28515625" customWidth="1"/>
    <col min="5633" max="5633" width="40.7109375" customWidth="1"/>
    <col min="5634" max="5636" width="21.28515625" customWidth="1"/>
    <col min="5889" max="5889" width="40.7109375" customWidth="1"/>
    <col min="5890" max="5892" width="21.28515625" customWidth="1"/>
    <col min="6145" max="6145" width="40.7109375" customWidth="1"/>
    <col min="6146" max="6148" width="21.28515625" customWidth="1"/>
    <col min="6401" max="6401" width="40.7109375" customWidth="1"/>
    <col min="6402" max="6404" width="21.28515625" customWidth="1"/>
    <col min="6657" max="6657" width="40.7109375" customWidth="1"/>
    <col min="6658" max="6660" width="21.28515625" customWidth="1"/>
    <col min="6913" max="6913" width="40.7109375" customWidth="1"/>
    <col min="6914" max="6916" width="21.28515625" customWidth="1"/>
    <col min="7169" max="7169" width="40.7109375" customWidth="1"/>
    <col min="7170" max="7172" width="21.28515625" customWidth="1"/>
    <col min="7425" max="7425" width="40.7109375" customWidth="1"/>
    <col min="7426" max="7428" width="21.28515625" customWidth="1"/>
    <col min="7681" max="7681" width="40.7109375" customWidth="1"/>
    <col min="7682" max="7684" width="21.28515625" customWidth="1"/>
    <col min="7937" max="7937" width="40.7109375" customWidth="1"/>
    <col min="7938" max="7940" width="21.28515625" customWidth="1"/>
    <col min="8193" max="8193" width="40.7109375" customWidth="1"/>
    <col min="8194" max="8196" width="21.28515625" customWidth="1"/>
    <col min="8449" max="8449" width="40.7109375" customWidth="1"/>
    <col min="8450" max="8452" width="21.28515625" customWidth="1"/>
    <col min="8705" max="8705" width="40.7109375" customWidth="1"/>
    <col min="8706" max="8708" width="21.28515625" customWidth="1"/>
    <col min="8961" max="8961" width="40.7109375" customWidth="1"/>
    <col min="8962" max="8964" width="21.28515625" customWidth="1"/>
    <col min="9217" max="9217" width="40.7109375" customWidth="1"/>
    <col min="9218" max="9220" width="21.28515625" customWidth="1"/>
    <col min="9473" max="9473" width="40.7109375" customWidth="1"/>
    <col min="9474" max="9476" width="21.28515625" customWidth="1"/>
    <col min="9729" max="9729" width="40.7109375" customWidth="1"/>
    <col min="9730" max="9732" width="21.28515625" customWidth="1"/>
    <col min="9985" max="9985" width="40.7109375" customWidth="1"/>
    <col min="9986" max="9988" width="21.28515625" customWidth="1"/>
    <col min="10241" max="10241" width="40.7109375" customWidth="1"/>
    <col min="10242" max="10244" width="21.28515625" customWidth="1"/>
    <col min="10497" max="10497" width="40.7109375" customWidth="1"/>
    <col min="10498" max="10500" width="21.28515625" customWidth="1"/>
    <col min="10753" max="10753" width="40.7109375" customWidth="1"/>
    <col min="10754" max="10756" width="21.28515625" customWidth="1"/>
    <col min="11009" max="11009" width="40.7109375" customWidth="1"/>
    <col min="11010" max="11012" width="21.28515625" customWidth="1"/>
    <col min="11265" max="11265" width="40.7109375" customWidth="1"/>
    <col min="11266" max="11268" width="21.28515625" customWidth="1"/>
    <col min="11521" max="11521" width="40.7109375" customWidth="1"/>
    <col min="11522" max="11524" width="21.28515625" customWidth="1"/>
    <col min="11777" max="11777" width="40.7109375" customWidth="1"/>
    <col min="11778" max="11780" width="21.28515625" customWidth="1"/>
    <col min="12033" max="12033" width="40.7109375" customWidth="1"/>
    <col min="12034" max="12036" width="21.28515625" customWidth="1"/>
    <col min="12289" max="12289" width="40.7109375" customWidth="1"/>
    <col min="12290" max="12292" width="21.28515625" customWidth="1"/>
    <col min="12545" max="12545" width="40.7109375" customWidth="1"/>
    <col min="12546" max="12548" width="21.28515625" customWidth="1"/>
    <col min="12801" max="12801" width="40.7109375" customWidth="1"/>
    <col min="12802" max="12804" width="21.28515625" customWidth="1"/>
    <col min="13057" max="13057" width="40.7109375" customWidth="1"/>
    <col min="13058" max="13060" width="21.28515625" customWidth="1"/>
    <col min="13313" max="13313" width="40.7109375" customWidth="1"/>
    <col min="13314" max="13316" width="21.28515625" customWidth="1"/>
    <col min="13569" max="13569" width="40.7109375" customWidth="1"/>
    <col min="13570" max="13572" width="21.28515625" customWidth="1"/>
    <col min="13825" max="13825" width="40.7109375" customWidth="1"/>
    <col min="13826" max="13828" width="21.28515625" customWidth="1"/>
    <col min="14081" max="14081" width="40.7109375" customWidth="1"/>
    <col min="14082" max="14084" width="21.28515625" customWidth="1"/>
    <col min="14337" max="14337" width="40.7109375" customWidth="1"/>
    <col min="14338" max="14340" width="21.28515625" customWidth="1"/>
    <col min="14593" max="14593" width="40.7109375" customWidth="1"/>
    <col min="14594" max="14596" width="21.28515625" customWidth="1"/>
    <col min="14849" max="14849" width="40.7109375" customWidth="1"/>
    <col min="14850" max="14852" width="21.28515625" customWidth="1"/>
    <col min="15105" max="15105" width="40.7109375" customWidth="1"/>
    <col min="15106" max="15108" width="21.28515625" customWidth="1"/>
    <col min="15361" max="15361" width="40.7109375" customWidth="1"/>
    <col min="15362" max="15364" width="21.28515625" customWidth="1"/>
    <col min="15617" max="15617" width="40.7109375" customWidth="1"/>
    <col min="15618" max="15620" width="21.28515625" customWidth="1"/>
    <col min="15873" max="15873" width="40.7109375" customWidth="1"/>
    <col min="15874" max="15876" width="21.28515625" customWidth="1"/>
    <col min="16129" max="16129" width="40.7109375" customWidth="1"/>
    <col min="16130" max="16132" width="21.28515625" customWidth="1"/>
  </cols>
  <sheetData>
    <row r="1" spans="1:8" ht="42.75" customHeight="1" x14ac:dyDescent="0.25">
      <c r="A1" s="301" t="s">
        <v>69</v>
      </c>
      <c r="B1" s="301"/>
      <c r="C1" s="301"/>
      <c r="D1" s="301"/>
    </row>
    <row r="2" spans="1:8" ht="18" customHeight="1" x14ac:dyDescent="0.25">
      <c r="D2" s="55"/>
    </row>
    <row r="3" spans="1:8" ht="27.75" customHeight="1" x14ac:dyDescent="0.25">
      <c r="A3" s="311" t="s">
        <v>38</v>
      </c>
      <c r="B3" s="314" t="s">
        <v>70</v>
      </c>
      <c r="C3" s="315"/>
      <c r="D3" s="315"/>
    </row>
    <row r="4" spans="1:8" ht="27.75" customHeight="1" x14ac:dyDescent="0.25">
      <c r="A4" s="312"/>
      <c r="B4" s="314" t="s">
        <v>71</v>
      </c>
      <c r="C4" s="315"/>
      <c r="D4" s="315"/>
    </row>
    <row r="5" spans="1:8" ht="24" customHeight="1" x14ac:dyDescent="0.25">
      <c r="A5" s="312"/>
      <c r="B5" s="309" t="s">
        <v>40</v>
      </c>
      <c r="C5" s="309" t="s">
        <v>45</v>
      </c>
      <c r="D5" s="316" t="s">
        <v>54</v>
      </c>
    </row>
    <row r="6" spans="1:8" ht="24" customHeight="1" x14ac:dyDescent="0.25">
      <c r="A6" s="313"/>
      <c r="B6" s="310"/>
      <c r="C6" s="310"/>
      <c r="D6" s="317"/>
    </row>
    <row r="7" spans="1:8" ht="36.75" customHeight="1" x14ac:dyDescent="0.25">
      <c r="A7" s="56"/>
      <c r="B7" s="18"/>
      <c r="C7" s="18"/>
      <c r="D7" s="57"/>
    </row>
    <row r="8" spans="1:8" ht="39.75" customHeight="1" x14ac:dyDescent="0.25">
      <c r="A8" s="58" t="s">
        <v>30</v>
      </c>
      <c r="B8" s="15">
        <v>221541</v>
      </c>
      <c r="C8" s="16">
        <v>136800</v>
      </c>
      <c r="D8" s="25">
        <v>20100</v>
      </c>
    </row>
    <row r="9" spans="1:8" ht="36.75" customHeight="1" x14ac:dyDescent="0.25">
      <c r="A9" s="56"/>
      <c r="B9" s="15"/>
      <c r="C9" s="16"/>
      <c r="D9" s="25"/>
    </row>
    <row r="10" spans="1:8" ht="39.75" customHeight="1" x14ac:dyDescent="0.25">
      <c r="A10" s="58" t="s">
        <v>31</v>
      </c>
      <c r="B10" s="15">
        <v>156441</v>
      </c>
      <c r="C10" s="16">
        <v>108300</v>
      </c>
      <c r="D10" s="25">
        <v>3500</v>
      </c>
      <c r="H10" s="59"/>
    </row>
    <row r="11" spans="1:8" ht="36.75" customHeight="1" x14ac:dyDescent="0.25">
      <c r="A11" s="56"/>
      <c r="B11" s="15"/>
      <c r="C11" s="16"/>
      <c r="D11" s="25"/>
      <c r="H11" s="59"/>
    </row>
    <row r="12" spans="1:8" ht="39.75" customHeight="1" x14ac:dyDescent="0.25">
      <c r="A12" s="58" t="s">
        <v>32</v>
      </c>
      <c r="B12" s="15">
        <v>147441</v>
      </c>
      <c r="C12" s="16">
        <v>107300</v>
      </c>
      <c r="D12" s="25">
        <v>3200</v>
      </c>
    </row>
    <row r="13" spans="1:8" ht="36.75" customHeight="1" x14ac:dyDescent="0.25">
      <c r="A13" s="56"/>
      <c r="B13" s="15"/>
      <c r="C13" s="16"/>
      <c r="D13" s="25"/>
    </row>
    <row r="14" spans="1:8" ht="39.75" customHeight="1" x14ac:dyDescent="0.25">
      <c r="A14" s="58" t="s">
        <v>33</v>
      </c>
      <c r="B14" s="15">
        <v>164541</v>
      </c>
      <c r="C14" s="16">
        <v>127700</v>
      </c>
      <c r="D14" s="25">
        <v>2600</v>
      </c>
    </row>
    <row r="15" spans="1:8" ht="36.75" customHeight="1" x14ac:dyDescent="0.25">
      <c r="A15" s="58"/>
      <c r="B15" s="15"/>
      <c r="C15" s="16"/>
      <c r="D15" s="25"/>
    </row>
    <row r="16" spans="1:8" s="60" customFormat="1" ht="39.75" customHeight="1" x14ac:dyDescent="0.25">
      <c r="A16" s="58" t="s">
        <v>34</v>
      </c>
      <c r="B16" s="15">
        <v>135241</v>
      </c>
      <c r="C16" s="16">
        <v>102100</v>
      </c>
      <c r="D16" s="25">
        <v>2300</v>
      </c>
    </row>
    <row r="17" spans="1:4" s="60" customFormat="1" ht="36.75" customHeight="1" x14ac:dyDescent="0.25">
      <c r="A17" s="58"/>
      <c r="B17" s="15"/>
      <c r="C17" s="16"/>
      <c r="D17" s="25"/>
    </row>
    <row r="18" spans="1:4" ht="39.75" customHeight="1" x14ac:dyDescent="0.25">
      <c r="A18" s="58" t="s">
        <v>35</v>
      </c>
      <c r="B18" s="15">
        <v>145241</v>
      </c>
      <c r="C18" s="16">
        <v>103400</v>
      </c>
      <c r="D18" s="25">
        <v>1800</v>
      </c>
    </row>
    <row r="19" spans="1:4" ht="36.75" customHeight="1" x14ac:dyDescent="0.25">
      <c r="A19" s="29"/>
      <c r="B19" s="61"/>
      <c r="C19" s="61"/>
      <c r="D19" s="62"/>
    </row>
    <row r="20" spans="1:4" ht="9" customHeight="1" x14ac:dyDescent="0.25">
      <c r="A20" s="40"/>
      <c r="B20" s="63"/>
      <c r="C20" s="63"/>
      <c r="D20" s="63"/>
    </row>
    <row r="21" spans="1:4" ht="22.5" customHeight="1" x14ac:dyDescent="0.25">
      <c r="A21" s="64" t="s">
        <v>72</v>
      </c>
      <c r="B21" s="56"/>
      <c r="C21" s="56"/>
      <c r="D21" s="56"/>
    </row>
    <row r="22" spans="1:4" ht="22.5" customHeight="1" x14ac:dyDescent="0.25">
      <c r="A22" s="65" t="s">
        <v>73</v>
      </c>
      <c r="B22" s="56"/>
      <c r="C22" s="56"/>
      <c r="D22" s="56"/>
    </row>
    <row r="23" spans="1:4" ht="22.5" customHeight="1" x14ac:dyDescent="0.25">
      <c r="A23" s="65" t="s">
        <v>74</v>
      </c>
      <c r="B23" s="56"/>
      <c r="C23" s="56"/>
      <c r="D23" s="56"/>
    </row>
    <row r="24" spans="1:4" ht="39.75" customHeight="1" x14ac:dyDescent="0.25">
      <c r="A24" s="56"/>
      <c r="B24" s="56"/>
      <c r="C24" s="56"/>
      <c r="D24" s="56"/>
    </row>
  </sheetData>
  <mergeCells count="7">
    <mergeCell ref="A1:D1"/>
    <mergeCell ref="A3:A6"/>
    <mergeCell ref="B3:D3"/>
    <mergeCell ref="B4:D4"/>
    <mergeCell ref="B5:B6"/>
    <mergeCell ref="C5:C6"/>
    <mergeCell ref="D5:D6"/>
  </mergeCells>
  <pageMargins left="0.84" right="0.7" top="0.89" bottom="0.75" header="0.3" footer="0.3"/>
  <pageSetup scale="77" orientation="portrait" horizontalDpi="200" verticalDpi="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43"/>
  <sheetViews>
    <sheetView showGridLines="0" zoomScale="130" zoomScaleNormal="130" workbookViewId="0">
      <selection activeCell="I15" sqref="I15"/>
    </sheetView>
  </sheetViews>
  <sheetFormatPr baseColWidth="10" defaultRowHeight="15" x14ac:dyDescent="0.25"/>
  <cols>
    <col min="1" max="1" width="13" customWidth="1"/>
    <col min="2" max="2" width="19.85546875" customWidth="1"/>
    <col min="8" max="8" width="0.7109375" customWidth="1"/>
  </cols>
  <sheetData>
    <row r="1" spans="1:6" x14ac:dyDescent="0.25">
      <c r="A1" s="5"/>
      <c r="B1" s="5"/>
      <c r="C1" s="5"/>
      <c r="D1" s="5"/>
      <c r="E1" s="283"/>
      <c r="F1" s="283"/>
    </row>
    <row r="2" spans="1:6" x14ac:dyDescent="0.25">
      <c r="A2" s="5"/>
      <c r="B2" s="5"/>
      <c r="C2" s="5"/>
      <c r="D2" s="5"/>
      <c r="E2" s="283"/>
      <c r="F2" s="283"/>
    </row>
    <row r="3" spans="1:6" x14ac:dyDescent="0.25">
      <c r="A3" s="66"/>
      <c r="B3" s="66"/>
      <c r="C3" s="66"/>
      <c r="D3" s="66"/>
      <c r="E3" s="283"/>
      <c r="F3" s="283"/>
    </row>
    <row r="4" spans="1:6" x14ac:dyDescent="0.25">
      <c r="A4" s="66"/>
      <c r="B4" s="66"/>
      <c r="C4" s="66"/>
      <c r="D4" s="66"/>
      <c r="E4" s="283"/>
      <c r="F4" s="283"/>
    </row>
    <row r="5" spans="1:6" x14ac:dyDescent="0.25">
      <c r="A5" s="66" t="s">
        <v>38</v>
      </c>
      <c r="B5" s="66" t="s">
        <v>75</v>
      </c>
      <c r="C5" s="66"/>
      <c r="D5" s="66"/>
      <c r="E5" s="287"/>
      <c r="F5" s="283"/>
    </row>
    <row r="6" spans="1:6" x14ac:dyDescent="0.25">
      <c r="A6" s="66" t="s">
        <v>30</v>
      </c>
      <c r="B6" s="66">
        <v>136800</v>
      </c>
      <c r="C6" s="66"/>
      <c r="D6" s="66"/>
      <c r="E6" s="287"/>
      <c r="F6" s="283"/>
    </row>
    <row r="7" spans="1:6" x14ac:dyDescent="0.25">
      <c r="A7" s="66" t="s">
        <v>31</v>
      </c>
      <c r="B7" s="66">
        <v>108300</v>
      </c>
      <c r="C7" s="66"/>
      <c r="D7" s="66"/>
      <c r="E7" s="287"/>
      <c r="F7" s="283"/>
    </row>
    <row r="8" spans="1:6" x14ac:dyDescent="0.25">
      <c r="A8" s="66" t="s">
        <v>32</v>
      </c>
      <c r="B8" s="66">
        <v>107300</v>
      </c>
      <c r="C8" s="66"/>
      <c r="D8" s="66"/>
      <c r="E8" s="287"/>
      <c r="F8" s="283"/>
    </row>
    <row r="9" spans="1:6" x14ac:dyDescent="0.25">
      <c r="A9" s="66" t="s">
        <v>33</v>
      </c>
      <c r="B9" s="66">
        <v>127700</v>
      </c>
      <c r="C9" s="66"/>
      <c r="D9" s="66"/>
      <c r="E9" s="287"/>
      <c r="F9" s="283"/>
    </row>
    <row r="10" spans="1:6" x14ac:dyDescent="0.25">
      <c r="A10" s="66" t="s">
        <v>34</v>
      </c>
      <c r="B10" s="66">
        <v>102100</v>
      </c>
      <c r="C10" s="66"/>
      <c r="D10" s="66"/>
      <c r="E10" s="287"/>
      <c r="F10" s="283"/>
    </row>
    <row r="11" spans="1:6" x14ac:dyDescent="0.25">
      <c r="A11" s="66" t="s">
        <v>76</v>
      </c>
      <c r="B11" s="66">
        <v>103400</v>
      </c>
      <c r="C11" s="66"/>
      <c r="D11" s="66"/>
      <c r="E11" s="287"/>
      <c r="F11" s="283"/>
    </row>
    <row r="12" spans="1:6" x14ac:dyDescent="0.25">
      <c r="A12" s="66"/>
      <c r="B12" s="66"/>
      <c r="C12" s="66"/>
      <c r="D12" s="66"/>
      <c r="E12" s="287"/>
      <c r="F12" s="283"/>
    </row>
    <row r="13" spans="1:6" x14ac:dyDescent="0.25">
      <c r="A13" s="67"/>
      <c r="B13" s="67"/>
      <c r="C13" s="67"/>
      <c r="D13" s="66"/>
      <c r="E13" s="287"/>
      <c r="F13" s="283"/>
    </row>
    <row r="14" spans="1:6" x14ac:dyDescent="0.25">
      <c r="A14" s="67" t="s">
        <v>38</v>
      </c>
      <c r="B14" s="68" t="s">
        <v>45</v>
      </c>
      <c r="C14" s="68" t="s">
        <v>54</v>
      </c>
      <c r="D14" s="69"/>
      <c r="E14" s="287"/>
      <c r="F14" s="283"/>
    </row>
    <row r="15" spans="1:6" x14ac:dyDescent="0.25">
      <c r="A15" s="67" t="s">
        <v>30</v>
      </c>
      <c r="B15" s="70">
        <f>136800/1000</f>
        <v>136.80000000000001</v>
      </c>
      <c r="C15" s="70">
        <f>20100/1000</f>
        <v>20.100000000000001</v>
      </c>
      <c r="D15" s="66"/>
      <c r="E15" s="287"/>
      <c r="F15" s="283"/>
    </row>
    <row r="16" spans="1:6" x14ac:dyDescent="0.25">
      <c r="A16" s="67" t="s">
        <v>31</v>
      </c>
      <c r="B16" s="70">
        <f>108300/1000</f>
        <v>108.3</v>
      </c>
      <c r="C16" s="70">
        <f>3500/1000</f>
        <v>3.5</v>
      </c>
      <c r="D16" s="66"/>
      <c r="E16" s="287"/>
      <c r="F16" s="283"/>
    </row>
    <row r="17" spans="1:6" x14ac:dyDescent="0.25">
      <c r="A17" s="67" t="s">
        <v>32</v>
      </c>
      <c r="B17" s="70">
        <f>107300/1000</f>
        <v>107.3</v>
      </c>
      <c r="C17" s="70">
        <f>3200/1000</f>
        <v>3.2</v>
      </c>
      <c r="D17" s="66"/>
      <c r="E17" s="287"/>
      <c r="F17" s="283"/>
    </row>
    <row r="18" spans="1:6" x14ac:dyDescent="0.25">
      <c r="A18" s="67" t="s">
        <v>33</v>
      </c>
      <c r="B18" s="70">
        <f>127700/1000</f>
        <v>127.7</v>
      </c>
      <c r="C18" s="70">
        <f>2600/1000</f>
        <v>2.6</v>
      </c>
      <c r="D18" s="66"/>
      <c r="E18" s="287"/>
      <c r="F18" s="283"/>
    </row>
    <row r="19" spans="1:6" x14ac:dyDescent="0.25">
      <c r="A19" s="67" t="s">
        <v>34</v>
      </c>
      <c r="B19" s="70">
        <f>102100/1000</f>
        <v>102.1</v>
      </c>
      <c r="C19" s="70">
        <f>2300/1000</f>
        <v>2.2999999999999998</v>
      </c>
      <c r="D19" s="66"/>
      <c r="E19" s="287"/>
      <c r="F19" s="283"/>
    </row>
    <row r="20" spans="1:6" x14ac:dyDescent="0.25">
      <c r="A20" s="67" t="s">
        <v>76</v>
      </c>
      <c r="B20" s="70">
        <f>103400/1000</f>
        <v>103.4</v>
      </c>
      <c r="C20" s="70">
        <f>1800/1000</f>
        <v>1.8</v>
      </c>
      <c r="D20" s="66"/>
      <c r="E20" s="287"/>
      <c r="F20" s="283"/>
    </row>
    <row r="21" spans="1:6" x14ac:dyDescent="0.25">
      <c r="A21" s="67"/>
      <c r="B21" s="67"/>
      <c r="C21" s="67"/>
      <c r="D21" s="66"/>
      <c r="E21" s="287"/>
      <c r="F21" s="283"/>
    </row>
    <row r="22" spans="1:6" x14ac:dyDescent="0.25">
      <c r="A22" s="66"/>
      <c r="B22" s="66"/>
      <c r="C22" s="66"/>
      <c r="D22" s="66"/>
    </row>
    <row r="23" spans="1:6" x14ac:dyDescent="0.25">
      <c r="A23" s="66" t="s">
        <v>38</v>
      </c>
      <c r="B23" s="66" t="s">
        <v>77</v>
      </c>
      <c r="C23" s="66"/>
      <c r="D23" s="66"/>
    </row>
    <row r="24" spans="1:6" x14ac:dyDescent="0.25">
      <c r="A24" s="66" t="s">
        <v>30</v>
      </c>
      <c r="B24" s="71">
        <f t="shared" ref="B24:B29" si="0">B6</f>
        <v>136800</v>
      </c>
      <c r="C24" s="66"/>
      <c r="D24" s="66"/>
    </row>
    <row r="25" spans="1:6" x14ac:dyDescent="0.25">
      <c r="A25" s="66" t="s">
        <v>31</v>
      </c>
      <c r="B25" s="71">
        <f t="shared" si="0"/>
        <v>108300</v>
      </c>
      <c r="C25" s="66"/>
      <c r="D25" s="66"/>
    </row>
    <row r="26" spans="1:6" x14ac:dyDescent="0.25">
      <c r="A26" s="66" t="s">
        <v>32</v>
      </c>
      <c r="B26" s="71">
        <f t="shared" si="0"/>
        <v>107300</v>
      </c>
      <c r="C26" s="66"/>
      <c r="D26" s="66"/>
    </row>
    <row r="27" spans="1:6" x14ac:dyDescent="0.25">
      <c r="A27" s="66" t="s">
        <v>33</v>
      </c>
      <c r="B27" s="71">
        <f t="shared" si="0"/>
        <v>127700</v>
      </c>
      <c r="C27" s="66"/>
      <c r="D27" s="66"/>
    </row>
    <row r="28" spans="1:6" x14ac:dyDescent="0.25">
      <c r="A28" s="66" t="s">
        <v>34</v>
      </c>
      <c r="B28" s="71">
        <f t="shared" si="0"/>
        <v>102100</v>
      </c>
      <c r="C28" s="66"/>
      <c r="D28" s="66"/>
    </row>
    <row r="29" spans="1:6" x14ac:dyDescent="0.25">
      <c r="A29" s="66" t="s">
        <v>76</v>
      </c>
      <c r="B29" s="71">
        <f t="shared" si="0"/>
        <v>103400</v>
      </c>
      <c r="C29" s="66"/>
      <c r="D29" s="66"/>
    </row>
    <row r="30" spans="1:6" x14ac:dyDescent="0.25">
      <c r="A30" s="66"/>
      <c r="B30" s="66"/>
      <c r="C30" s="66"/>
      <c r="D30" s="66"/>
    </row>
    <row r="31" spans="1:6" x14ac:dyDescent="0.25">
      <c r="A31" s="66"/>
      <c r="B31" s="66"/>
      <c r="C31" s="66"/>
      <c r="D31" s="66"/>
    </row>
    <row r="32" spans="1:6" x14ac:dyDescent="0.25">
      <c r="A32" s="288"/>
      <c r="B32" s="288"/>
      <c r="C32" s="288"/>
      <c r="D32" s="288"/>
    </row>
    <row r="33" spans="1:4" x14ac:dyDescent="0.25">
      <c r="A33" s="288"/>
      <c r="B33" s="288"/>
      <c r="C33" s="288"/>
      <c r="D33" s="288"/>
    </row>
    <row r="34" spans="1:4" x14ac:dyDescent="0.25">
      <c r="A34" s="283"/>
      <c r="B34" s="283"/>
      <c r="C34" s="283"/>
      <c r="D34" s="283"/>
    </row>
    <row r="35" spans="1:4" x14ac:dyDescent="0.25">
      <c r="A35" s="283"/>
      <c r="B35" s="283"/>
      <c r="C35" s="283"/>
      <c r="D35" s="283"/>
    </row>
    <row r="36" spans="1:4" x14ac:dyDescent="0.25">
      <c r="A36" s="283"/>
      <c r="B36" s="283"/>
      <c r="C36" s="283"/>
      <c r="D36" s="283"/>
    </row>
    <row r="37" spans="1:4" x14ac:dyDescent="0.25">
      <c r="A37" s="283"/>
      <c r="B37" s="283"/>
      <c r="C37" s="283"/>
      <c r="D37" s="283"/>
    </row>
    <row r="38" spans="1:4" x14ac:dyDescent="0.25">
      <c r="A38" s="283"/>
      <c r="B38" s="283"/>
      <c r="C38" s="283"/>
      <c r="D38" s="283"/>
    </row>
    <row r="39" spans="1:4" x14ac:dyDescent="0.25">
      <c r="A39" s="283"/>
      <c r="B39" s="283"/>
      <c r="C39" s="283"/>
      <c r="D39" s="283"/>
    </row>
    <row r="40" spans="1:4" x14ac:dyDescent="0.25">
      <c r="A40" s="283"/>
      <c r="B40" s="283"/>
      <c r="C40" s="283"/>
      <c r="D40" s="283"/>
    </row>
    <row r="41" spans="1:4" x14ac:dyDescent="0.25">
      <c r="A41" s="283"/>
      <c r="B41" s="283"/>
      <c r="C41" s="283"/>
      <c r="D41" s="283"/>
    </row>
    <row r="42" spans="1:4" x14ac:dyDescent="0.25">
      <c r="A42" s="283"/>
      <c r="B42" s="283"/>
      <c r="C42" s="283"/>
      <c r="D42" s="283"/>
    </row>
    <row r="43" spans="1:4" x14ac:dyDescent="0.25">
      <c r="A43" s="283"/>
      <c r="B43" s="283"/>
      <c r="C43" s="283"/>
      <c r="D43" s="283"/>
    </row>
  </sheetData>
  <pageMargins left="0.62" right="0.7" top="0.75" bottom="0.75" header="0.3" footer="0.3"/>
  <pageSetup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43"/>
  <sheetViews>
    <sheetView showGridLines="0" zoomScale="115" zoomScaleNormal="115" workbookViewId="0">
      <selection sqref="A1:E1"/>
    </sheetView>
  </sheetViews>
  <sheetFormatPr baseColWidth="10" defaultRowHeight="15" x14ac:dyDescent="0.25"/>
  <cols>
    <col min="1" max="1" width="34.28515625" customWidth="1"/>
    <col min="2" max="5" width="19.28515625" customWidth="1"/>
    <col min="257" max="257" width="34.28515625" customWidth="1"/>
    <col min="258" max="261" width="19.28515625" customWidth="1"/>
    <col min="513" max="513" width="34.28515625" customWidth="1"/>
    <col min="514" max="517" width="19.28515625" customWidth="1"/>
    <col min="769" max="769" width="34.28515625" customWidth="1"/>
    <col min="770" max="773" width="19.28515625" customWidth="1"/>
    <col min="1025" max="1025" width="34.28515625" customWidth="1"/>
    <col min="1026" max="1029" width="19.28515625" customWidth="1"/>
    <col min="1281" max="1281" width="34.28515625" customWidth="1"/>
    <col min="1282" max="1285" width="19.28515625" customWidth="1"/>
    <col min="1537" max="1537" width="34.28515625" customWidth="1"/>
    <col min="1538" max="1541" width="19.28515625" customWidth="1"/>
    <col min="1793" max="1793" width="34.28515625" customWidth="1"/>
    <col min="1794" max="1797" width="19.28515625" customWidth="1"/>
    <col min="2049" max="2049" width="34.28515625" customWidth="1"/>
    <col min="2050" max="2053" width="19.28515625" customWidth="1"/>
    <col min="2305" max="2305" width="34.28515625" customWidth="1"/>
    <col min="2306" max="2309" width="19.28515625" customWidth="1"/>
    <col min="2561" max="2561" width="34.28515625" customWidth="1"/>
    <col min="2562" max="2565" width="19.28515625" customWidth="1"/>
    <col min="2817" max="2817" width="34.28515625" customWidth="1"/>
    <col min="2818" max="2821" width="19.28515625" customWidth="1"/>
    <col min="3073" max="3073" width="34.28515625" customWidth="1"/>
    <col min="3074" max="3077" width="19.28515625" customWidth="1"/>
    <col min="3329" max="3329" width="34.28515625" customWidth="1"/>
    <col min="3330" max="3333" width="19.28515625" customWidth="1"/>
    <col min="3585" max="3585" width="34.28515625" customWidth="1"/>
    <col min="3586" max="3589" width="19.28515625" customWidth="1"/>
    <col min="3841" max="3841" width="34.28515625" customWidth="1"/>
    <col min="3842" max="3845" width="19.28515625" customWidth="1"/>
    <col min="4097" max="4097" width="34.28515625" customWidth="1"/>
    <col min="4098" max="4101" width="19.28515625" customWidth="1"/>
    <col min="4353" max="4353" width="34.28515625" customWidth="1"/>
    <col min="4354" max="4357" width="19.28515625" customWidth="1"/>
    <col min="4609" max="4609" width="34.28515625" customWidth="1"/>
    <col min="4610" max="4613" width="19.28515625" customWidth="1"/>
    <col min="4865" max="4865" width="34.28515625" customWidth="1"/>
    <col min="4866" max="4869" width="19.28515625" customWidth="1"/>
    <col min="5121" max="5121" width="34.28515625" customWidth="1"/>
    <col min="5122" max="5125" width="19.28515625" customWidth="1"/>
    <col min="5377" max="5377" width="34.28515625" customWidth="1"/>
    <col min="5378" max="5381" width="19.28515625" customWidth="1"/>
    <col min="5633" max="5633" width="34.28515625" customWidth="1"/>
    <col min="5634" max="5637" width="19.28515625" customWidth="1"/>
    <col min="5889" max="5889" width="34.28515625" customWidth="1"/>
    <col min="5890" max="5893" width="19.28515625" customWidth="1"/>
    <col min="6145" max="6145" width="34.28515625" customWidth="1"/>
    <col min="6146" max="6149" width="19.28515625" customWidth="1"/>
    <col min="6401" max="6401" width="34.28515625" customWidth="1"/>
    <col min="6402" max="6405" width="19.28515625" customWidth="1"/>
    <col min="6657" max="6657" width="34.28515625" customWidth="1"/>
    <col min="6658" max="6661" width="19.28515625" customWidth="1"/>
    <col min="6913" max="6913" width="34.28515625" customWidth="1"/>
    <col min="6914" max="6917" width="19.28515625" customWidth="1"/>
    <col min="7169" max="7169" width="34.28515625" customWidth="1"/>
    <col min="7170" max="7173" width="19.28515625" customWidth="1"/>
    <col min="7425" max="7425" width="34.28515625" customWidth="1"/>
    <col min="7426" max="7429" width="19.28515625" customWidth="1"/>
    <col min="7681" max="7681" width="34.28515625" customWidth="1"/>
    <col min="7682" max="7685" width="19.28515625" customWidth="1"/>
    <col min="7937" max="7937" width="34.28515625" customWidth="1"/>
    <col min="7938" max="7941" width="19.28515625" customWidth="1"/>
    <col min="8193" max="8193" width="34.28515625" customWidth="1"/>
    <col min="8194" max="8197" width="19.28515625" customWidth="1"/>
    <col min="8449" max="8449" width="34.28515625" customWidth="1"/>
    <col min="8450" max="8453" width="19.28515625" customWidth="1"/>
    <col min="8705" max="8705" width="34.28515625" customWidth="1"/>
    <col min="8706" max="8709" width="19.28515625" customWidth="1"/>
    <col min="8961" max="8961" width="34.28515625" customWidth="1"/>
    <col min="8962" max="8965" width="19.28515625" customWidth="1"/>
    <col min="9217" max="9217" width="34.28515625" customWidth="1"/>
    <col min="9218" max="9221" width="19.28515625" customWidth="1"/>
    <col min="9473" max="9473" width="34.28515625" customWidth="1"/>
    <col min="9474" max="9477" width="19.28515625" customWidth="1"/>
    <col min="9729" max="9729" width="34.28515625" customWidth="1"/>
    <col min="9730" max="9733" width="19.28515625" customWidth="1"/>
    <col min="9985" max="9985" width="34.28515625" customWidth="1"/>
    <col min="9986" max="9989" width="19.28515625" customWidth="1"/>
    <col min="10241" max="10241" width="34.28515625" customWidth="1"/>
    <col min="10242" max="10245" width="19.28515625" customWidth="1"/>
    <col min="10497" max="10497" width="34.28515625" customWidth="1"/>
    <col min="10498" max="10501" width="19.28515625" customWidth="1"/>
    <col min="10753" max="10753" width="34.28515625" customWidth="1"/>
    <col min="10754" max="10757" width="19.28515625" customWidth="1"/>
    <col min="11009" max="11009" width="34.28515625" customWidth="1"/>
    <col min="11010" max="11013" width="19.28515625" customWidth="1"/>
    <col min="11265" max="11265" width="34.28515625" customWidth="1"/>
    <col min="11266" max="11269" width="19.28515625" customWidth="1"/>
    <col min="11521" max="11521" width="34.28515625" customWidth="1"/>
    <col min="11522" max="11525" width="19.28515625" customWidth="1"/>
    <col min="11777" max="11777" width="34.28515625" customWidth="1"/>
    <col min="11778" max="11781" width="19.28515625" customWidth="1"/>
    <col min="12033" max="12033" width="34.28515625" customWidth="1"/>
    <col min="12034" max="12037" width="19.28515625" customWidth="1"/>
    <col min="12289" max="12289" width="34.28515625" customWidth="1"/>
    <col min="12290" max="12293" width="19.28515625" customWidth="1"/>
    <col min="12545" max="12545" width="34.28515625" customWidth="1"/>
    <col min="12546" max="12549" width="19.28515625" customWidth="1"/>
    <col min="12801" max="12801" width="34.28515625" customWidth="1"/>
    <col min="12802" max="12805" width="19.28515625" customWidth="1"/>
    <col min="13057" max="13057" width="34.28515625" customWidth="1"/>
    <col min="13058" max="13061" width="19.28515625" customWidth="1"/>
    <col min="13313" max="13313" width="34.28515625" customWidth="1"/>
    <col min="13314" max="13317" width="19.28515625" customWidth="1"/>
    <col min="13569" max="13569" width="34.28515625" customWidth="1"/>
    <col min="13570" max="13573" width="19.28515625" customWidth="1"/>
    <col min="13825" max="13825" width="34.28515625" customWidth="1"/>
    <col min="13826" max="13829" width="19.28515625" customWidth="1"/>
    <col min="14081" max="14081" width="34.28515625" customWidth="1"/>
    <col min="14082" max="14085" width="19.28515625" customWidth="1"/>
    <col min="14337" max="14337" width="34.28515625" customWidth="1"/>
    <col min="14338" max="14341" width="19.28515625" customWidth="1"/>
    <col min="14593" max="14593" width="34.28515625" customWidth="1"/>
    <col min="14594" max="14597" width="19.28515625" customWidth="1"/>
    <col min="14849" max="14849" width="34.28515625" customWidth="1"/>
    <col min="14850" max="14853" width="19.28515625" customWidth="1"/>
    <col min="15105" max="15105" width="34.28515625" customWidth="1"/>
    <col min="15106" max="15109" width="19.28515625" customWidth="1"/>
    <col min="15361" max="15361" width="34.28515625" customWidth="1"/>
    <col min="15362" max="15365" width="19.28515625" customWidth="1"/>
    <col min="15617" max="15617" width="34.28515625" customWidth="1"/>
    <col min="15618" max="15621" width="19.28515625" customWidth="1"/>
    <col min="15873" max="15873" width="34.28515625" customWidth="1"/>
    <col min="15874" max="15877" width="19.28515625" customWidth="1"/>
    <col min="16129" max="16129" width="34.28515625" customWidth="1"/>
    <col min="16130" max="16133" width="19.28515625" customWidth="1"/>
  </cols>
  <sheetData>
    <row r="1" spans="1:9" ht="56.25" customHeight="1" x14ac:dyDescent="0.25">
      <c r="A1" s="301" t="s">
        <v>78</v>
      </c>
      <c r="B1" s="301"/>
      <c r="C1" s="301"/>
      <c r="D1" s="301"/>
      <c r="E1" s="301"/>
    </row>
    <row r="2" spans="1:9" ht="15" customHeight="1" x14ac:dyDescent="0.25">
      <c r="D2" s="55"/>
      <c r="E2" s="55"/>
    </row>
    <row r="3" spans="1:9" ht="22.5" customHeight="1" x14ac:dyDescent="0.25">
      <c r="A3" s="311" t="s">
        <v>79</v>
      </c>
      <c r="B3" s="314" t="s">
        <v>70</v>
      </c>
      <c r="C3" s="315"/>
      <c r="D3" s="315"/>
      <c r="E3" s="315"/>
    </row>
    <row r="4" spans="1:9" ht="27.75" customHeight="1" x14ac:dyDescent="0.25">
      <c r="A4" s="312"/>
      <c r="B4" s="309" t="s">
        <v>40</v>
      </c>
      <c r="C4" s="309" t="s">
        <v>80</v>
      </c>
      <c r="D4" s="309" t="s">
        <v>81</v>
      </c>
      <c r="E4" s="316" t="s">
        <v>82</v>
      </c>
    </row>
    <row r="5" spans="1:9" ht="21" customHeight="1" x14ac:dyDescent="0.25">
      <c r="A5" s="313"/>
      <c r="B5" s="310"/>
      <c r="C5" s="310"/>
      <c r="D5" s="310"/>
      <c r="E5" s="317"/>
    </row>
    <row r="6" spans="1:9" ht="18.75" customHeight="1" x14ac:dyDescent="0.25">
      <c r="A6" s="56"/>
      <c r="B6" s="18"/>
      <c r="C6" s="18"/>
      <c r="D6" s="75"/>
      <c r="E6" s="57"/>
    </row>
    <row r="7" spans="1:9" s="60" customFormat="1" ht="18.75" customHeight="1" x14ac:dyDescent="0.25">
      <c r="A7" s="76" t="s">
        <v>83</v>
      </c>
      <c r="B7" s="77">
        <v>105200</v>
      </c>
      <c r="C7" s="77">
        <v>45600</v>
      </c>
      <c r="D7" s="77">
        <v>59600</v>
      </c>
      <c r="E7" s="78">
        <v>0</v>
      </c>
    </row>
    <row r="8" spans="1:9" s="60" customFormat="1" ht="18.75" customHeight="1" x14ac:dyDescent="0.25">
      <c r="A8" s="23"/>
      <c r="B8" s="77"/>
      <c r="C8" s="77"/>
      <c r="D8" s="77"/>
      <c r="E8" s="78"/>
    </row>
    <row r="9" spans="1:9" ht="18.75" customHeight="1" x14ac:dyDescent="0.25">
      <c r="A9" s="56" t="s">
        <v>84</v>
      </c>
      <c r="B9" s="15">
        <v>2600</v>
      </c>
      <c r="C9" s="16">
        <v>500</v>
      </c>
      <c r="D9" s="16">
        <v>2100</v>
      </c>
      <c r="E9" s="79">
        <v>0</v>
      </c>
    </row>
    <row r="10" spans="1:9" ht="18.75" customHeight="1" x14ac:dyDescent="0.25">
      <c r="A10" s="56" t="s">
        <v>85</v>
      </c>
      <c r="B10" s="15">
        <v>47500</v>
      </c>
      <c r="C10" s="16">
        <v>24400</v>
      </c>
      <c r="D10" s="16">
        <v>23100</v>
      </c>
      <c r="E10" s="24" t="s">
        <v>86</v>
      </c>
      <c r="I10" s="59"/>
    </row>
    <row r="11" spans="1:9" ht="18.75" customHeight="1" x14ac:dyDescent="0.25">
      <c r="A11" s="56" t="s">
        <v>87</v>
      </c>
      <c r="B11" s="15">
        <v>33900</v>
      </c>
      <c r="C11" s="16">
        <v>16500</v>
      </c>
      <c r="D11" s="16">
        <v>17400</v>
      </c>
      <c r="E11" s="79">
        <v>0</v>
      </c>
    </row>
    <row r="12" spans="1:9" ht="18.75" customHeight="1" x14ac:dyDescent="0.25">
      <c r="A12" s="56" t="s">
        <v>88</v>
      </c>
      <c r="B12" s="15">
        <v>1200</v>
      </c>
      <c r="C12" s="16">
        <v>1200</v>
      </c>
      <c r="D12" s="17" t="s">
        <v>86</v>
      </c>
      <c r="E12" s="24" t="s">
        <v>86</v>
      </c>
    </row>
    <row r="13" spans="1:9" s="60" customFormat="1" ht="18.75" customHeight="1" x14ac:dyDescent="0.25">
      <c r="A13" s="56" t="s">
        <v>89</v>
      </c>
      <c r="B13" s="15">
        <v>10300</v>
      </c>
      <c r="C13" s="16">
        <v>1100</v>
      </c>
      <c r="D13" s="16">
        <v>9200</v>
      </c>
      <c r="E13" s="79">
        <v>0</v>
      </c>
    </row>
    <row r="14" spans="1:9" ht="18.75" customHeight="1" x14ac:dyDescent="0.25">
      <c r="A14" s="56" t="s">
        <v>90</v>
      </c>
      <c r="B14" s="15">
        <v>6200</v>
      </c>
      <c r="C14" s="16">
        <v>1600</v>
      </c>
      <c r="D14" s="16">
        <v>4600</v>
      </c>
      <c r="E14" s="24" t="s">
        <v>86</v>
      </c>
    </row>
    <row r="15" spans="1:9" s="60" customFormat="1" ht="18.75" customHeight="1" x14ac:dyDescent="0.25">
      <c r="A15" s="56" t="s">
        <v>91</v>
      </c>
      <c r="B15" s="15">
        <v>100</v>
      </c>
      <c r="C15" s="16">
        <v>100</v>
      </c>
      <c r="D15" s="17" t="s">
        <v>86</v>
      </c>
      <c r="E15" s="24" t="s">
        <v>86</v>
      </c>
    </row>
    <row r="16" spans="1:9" ht="18.75" customHeight="1" x14ac:dyDescent="0.25">
      <c r="A16" s="56" t="s">
        <v>92</v>
      </c>
      <c r="B16" s="77" t="s">
        <v>86</v>
      </c>
      <c r="C16" s="17" t="s">
        <v>86</v>
      </c>
      <c r="D16" s="17" t="s">
        <v>86</v>
      </c>
      <c r="E16" s="79">
        <v>0</v>
      </c>
    </row>
    <row r="17" spans="1:5" ht="18.75" customHeight="1" x14ac:dyDescent="0.25">
      <c r="A17" s="56" t="s">
        <v>93</v>
      </c>
      <c r="B17" s="15">
        <v>3400</v>
      </c>
      <c r="C17" s="16">
        <v>200</v>
      </c>
      <c r="D17" s="16">
        <v>3200</v>
      </c>
      <c r="E17" s="79">
        <v>0</v>
      </c>
    </row>
    <row r="18" spans="1:5" ht="18.75" customHeight="1" x14ac:dyDescent="0.25">
      <c r="A18" s="56"/>
      <c r="B18" s="15"/>
      <c r="C18" s="16"/>
      <c r="D18" s="16"/>
      <c r="E18" s="79"/>
    </row>
    <row r="19" spans="1:5" ht="18.75" customHeight="1" x14ac:dyDescent="0.25">
      <c r="A19" s="80" t="s">
        <v>45</v>
      </c>
      <c r="B19" s="15">
        <v>103400</v>
      </c>
      <c r="C19" s="15">
        <v>43800</v>
      </c>
      <c r="D19" s="15">
        <v>59599.5</v>
      </c>
      <c r="E19" s="81">
        <v>0</v>
      </c>
    </row>
    <row r="20" spans="1:5" ht="18.75" customHeight="1" x14ac:dyDescent="0.25">
      <c r="A20" s="56"/>
      <c r="B20" s="15"/>
      <c r="C20" s="16"/>
      <c r="D20" s="16"/>
      <c r="E20" s="79"/>
    </row>
    <row r="21" spans="1:5" ht="18.75" customHeight="1" x14ac:dyDescent="0.25">
      <c r="A21" s="56" t="s">
        <v>84</v>
      </c>
      <c r="B21" s="15">
        <v>2500</v>
      </c>
      <c r="C21" s="16">
        <v>400</v>
      </c>
      <c r="D21" s="16">
        <v>2100</v>
      </c>
      <c r="E21" s="79">
        <v>0</v>
      </c>
    </row>
    <row r="22" spans="1:5" ht="18.75" customHeight="1" x14ac:dyDescent="0.25">
      <c r="A22" s="56" t="s">
        <v>85</v>
      </c>
      <c r="B22" s="15">
        <v>47400</v>
      </c>
      <c r="C22" s="16">
        <v>24300</v>
      </c>
      <c r="D22" s="16">
        <v>23100</v>
      </c>
      <c r="E22" s="24" t="s">
        <v>86</v>
      </c>
    </row>
    <row r="23" spans="1:5" ht="18.75" customHeight="1" x14ac:dyDescent="0.25">
      <c r="A23" s="56" t="s">
        <v>87</v>
      </c>
      <c r="B23" s="15">
        <v>32700</v>
      </c>
      <c r="C23" s="16">
        <v>15300</v>
      </c>
      <c r="D23" s="16">
        <v>17400</v>
      </c>
      <c r="E23" s="79">
        <v>0</v>
      </c>
    </row>
    <row r="24" spans="1:5" ht="18.75" customHeight="1" x14ac:dyDescent="0.25">
      <c r="A24" s="56" t="s">
        <v>88</v>
      </c>
      <c r="B24" s="15">
        <v>1200</v>
      </c>
      <c r="C24" s="16">
        <v>1200</v>
      </c>
      <c r="D24" s="17" t="s">
        <v>86</v>
      </c>
      <c r="E24" s="24" t="s">
        <v>86</v>
      </c>
    </row>
    <row r="25" spans="1:5" ht="18.75" customHeight="1" x14ac:dyDescent="0.25">
      <c r="A25" s="56" t="s">
        <v>89</v>
      </c>
      <c r="B25" s="15">
        <v>9900</v>
      </c>
      <c r="C25" s="16">
        <v>700</v>
      </c>
      <c r="D25" s="16">
        <v>9200</v>
      </c>
      <c r="E25" s="24" t="s">
        <v>86</v>
      </c>
    </row>
    <row r="26" spans="1:5" ht="18.75" customHeight="1" x14ac:dyDescent="0.25">
      <c r="A26" s="56" t="s">
        <v>90</v>
      </c>
      <c r="B26" s="15">
        <v>6200</v>
      </c>
      <c r="C26" s="16">
        <v>1600</v>
      </c>
      <c r="D26" s="16">
        <v>4600</v>
      </c>
      <c r="E26" s="24" t="s">
        <v>86</v>
      </c>
    </row>
    <row r="27" spans="1:5" ht="18.75" customHeight="1" x14ac:dyDescent="0.25">
      <c r="A27" s="56" t="s">
        <v>91</v>
      </c>
      <c r="B27" s="15">
        <v>100</v>
      </c>
      <c r="C27" s="16">
        <v>100</v>
      </c>
      <c r="D27" s="17" t="s">
        <v>86</v>
      </c>
      <c r="E27" s="24" t="s">
        <v>86</v>
      </c>
    </row>
    <row r="28" spans="1:5" ht="18.75" customHeight="1" x14ac:dyDescent="0.25">
      <c r="A28" s="56" t="s">
        <v>92</v>
      </c>
      <c r="B28" s="77" t="s">
        <v>86</v>
      </c>
      <c r="C28" s="17" t="s">
        <v>86</v>
      </c>
      <c r="D28" s="17" t="s">
        <v>86</v>
      </c>
      <c r="E28" s="79">
        <v>0</v>
      </c>
    </row>
    <row r="29" spans="1:5" ht="18.75" customHeight="1" x14ac:dyDescent="0.25">
      <c r="A29" s="56" t="s">
        <v>93</v>
      </c>
      <c r="B29" s="15">
        <v>3400</v>
      </c>
      <c r="C29" s="15">
        <v>200</v>
      </c>
      <c r="D29" s="15">
        <v>3200</v>
      </c>
      <c r="E29" s="81">
        <v>0</v>
      </c>
    </row>
    <row r="30" spans="1:5" ht="18.75" customHeight="1" x14ac:dyDescent="0.25">
      <c r="A30" s="56"/>
      <c r="B30" s="15"/>
      <c r="C30" s="16"/>
      <c r="D30" s="16"/>
      <c r="E30" s="79"/>
    </row>
    <row r="31" spans="1:5" ht="18.75" customHeight="1" x14ac:dyDescent="0.25">
      <c r="A31" s="80" t="s">
        <v>54</v>
      </c>
      <c r="B31" s="15">
        <v>1800</v>
      </c>
      <c r="C31" s="16">
        <v>1800</v>
      </c>
      <c r="D31" s="17" t="s">
        <v>86</v>
      </c>
      <c r="E31" s="79">
        <v>0</v>
      </c>
    </row>
    <row r="32" spans="1:5" ht="18.75" customHeight="1" x14ac:dyDescent="0.25">
      <c r="A32" s="56"/>
      <c r="B32" s="15"/>
      <c r="C32" s="16"/>
      <c r="D32" s="16"/>
      <c r="E32" s="79"/>
    </row>
    <row r="33" spans="1:5" ht="18.75" customHeight="1" x14ac:dyDescent="0.25">
      <c r="A33" s="56" t="s">
        <v>84</v>
      </c>
      <c r="B33" s="15">
        <v>100</v>
      </c>
      <c r="C33" s="16">
        <v>100</v>
      </c>
      <c r="D33" s="17" t="s">
        <v>86</v>
      </c>
      <c r="E33" s="24" t="s">
        <v>86</v>
      </c>
    </row>
    <row r="34" spans="1:5" ht="18.75" customHeight="1" x14ac:dyDescent="0.25">
      <c r="A34" s="56" t="s">
        <v>85</v>
      </c>
      <c r="B34" s="15">
        <v>100</v>
      </c>
      <c r="C34" s="16">
        <v>100</v>
      </c>
      <c r="D34" s="17" t="s">
        <v>86</v>
      </c>
      <c r="E34" s="24" t="s">
        <v>86</v>
      </c>
    </row>
    <row r="35" spans="1:5" ht="18.75" customHeight="1" x14ac:dyDescent="0.25">
      <c r="A35" s="56" t="s">
        <v>87</v>
      </c>
      <c r="B35" s="15">
        <v>1200</v>
      </c>
      <c r="C35" s="16">
        <v>1200</v>
      </c>
      <c r="D35" s="17" t="s">
        <v>86</v>
      </c>
      <c r="E35" s="24" t="s">
        <v>86</v>
      </c>
    </row>
    <row r="36" spans="1:5" ht="18.75" customHeight="1" x14ac:dyDescent="0.25">
      <c r="A36" s="56" t="s">
        <v>89</v>
      </c>
      <c r="B36" s="15">
        <v>400</v>
      </c>
      <c r="C36" s="16">
        <v>400</v>
      </c>
      <c r="D36" s="17" t="s">
        <v>86</v>
      </c>
      <c r="E36" s="79">
        <v>0</v>
      </c>
    </row>
    <row r="37" spans="1:5" ht="18.75" customHeight="1" x14ac:dyDescent="0.25">
      <c r="A37" s="56" t="s">
        <v>90</v>
      </c>
      <c r="B37" s="15">
        <v>0</v>
      </c>
      <c r="C37" s="16">
        <v>0</v>
      </c>
      <c r="D37" s="17" t="s">
        <v>86</v>
      </c>
      <c r="E37" s="24" t="s">
        <v>86</v>
      </c>
    </row>
    <row r="38" spans="1:5" ht="18.75" customHeight="1" x14ac:dyDescent="0.25">
      <c r="A38" s="29"/>
      <c r="B38" s="61"/>
      <c r="C38" s="61"/>
      <c r="D38" s="61"/>
      <c r="E38" s="62"/>
    </row>
    <row r="39" spans="1:5" ht="3.75" customHeight="1" x14ac:dyDescent="0.25">
      <c r="A39" s="40"/>
      <c r="B39" s="63"/>
      <c r="C39" s="63"/>
      <c r="D39" s="63"/>
      <c r="E39" s="63"/>
    </row>
    <row r="40" spans="1:5" ht="15.75" x14ac:dyDescent="0.25">
      <c r="A40" s="64" t="s">
        <v>72</v>
      </c>
      <c r="B40" s="56"/>
      <c r="C40" s="56"/>
      <c r="D40" s="56"/>
      <c r="E40" s="56"/>
    </row>
    <row r="41" spans="1:5" ht="15.75" x14ac:dyDescent="0.25">
      <c r="A41" s="65" t="s">
        <v>73</v>
      </c>
      <c r="B41" s="56"/>
      <c r="C41" s="56"/>
      <c r="D41" s="56"/>
      <c r="E41" s="56"/>
    </row>
    <row r="42" spans="1:5" ht="15.75" x14ac:dyDescent="0.25">
      <c r="A42" s="65" t="s">
        <v>74</v>
      </c>
      <c r="B42" s="56"/>
      <c r="C42" s="56"/>
      <c r="D42" s="56"/>
      <c r="E42" s="56"/>
    </row>
    <row r="43" spans="1:5" ht="15.75" x14ac:dyDescent="0.25">
      <c r="A43" s="56"/>
      <c r="B43" s="56"/>
      <c r="C43" s="56"/>
      <c r="D43" s="56"/>
      <c r="E43" s="56"/>
    </row>
  </sheetData>
  <mergeCells count="7">
    <mergeCell ref="A1:E1"/>
    <mergeCell ref="A3:A5"/>
    <mergeCell ref="B3:E3"/>
    <mergeCell ref="B4:B5"/>
    <mergeCell ref="C4:C5"/>
    <mergeCell ref="D4:D5"/>
    <mergeCell ref="E4:E5"/>
  </mergeCells>
  <pageMargins left="0.7" right="0.7" top="0.75" bottom="0.75" header="0.3" footer="0.3"/>
  <pageSetup scale="81" orientation="portrait" horizontalDpi="200" verticalDpi="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H43"/>
  <sheetViews>
    <sheetView showGridLines="0" zoomScale="115" zoomScaleNormal="115" workbookViewId="0">
      <selection activeCell="I5" sqref="I5"/>
    </sheetView>
  </sheetViews>
  <sheetFormatPr baseColWidth="10" defaultRowHeight="15" x14ac:dyDescent="0.2"/>
  <cols>
    <col min="1" max="1" width="22.5703125" style="56" customWidth="1"/>
    <col min="2" max="2" width="11.42578125" style="56" customWidth="1"/>
    <col min="3" max="3" width="11.7109375" style="56" customWidth="1"/>
    <col min="4" max="4" width="13.140625" style="56" customWidth="1"/>
    <col min="5" max="5" width="11.7109375" style="56" customWidth="1"/>
    <col min="6" max="6" width="13.5703125" style="56" customWidth="1"/>
    <col min="7" max="7" width="11.7109375" style="56" customWidth="1"/>
    <col min="8" max="8" width="12.85546875" style="56" customWidth="1"/>
    <col min="9" max="256" width="11.42578125" style="56"/>
    <col min="257" max="257" width="22.5703125" style="56" customWidth="1"/>
    <col min="258" max="258" width="11.42578125" style="56" customWidth="1"/>
    <col min="259" max="259" width="11.7109375" style="56" customWidth="1"/>
    <col min="260" max="260" width="13.140625" style="56" customWidth="1"/>
    <col min="261" max="261" width="11.7109375" style="56" customWidth="1"/>
    <col min="262" max="262" width="13.5703125" style="56" customWidth="1"/>
    <col min="263" max="263" width="11.7109375" style="56" customWidth="1"/>
    <col min="264" max="264" width="12.85546875" style="56" customWidth="1"/>
    <col min="265" max="512" width="11.42578125" style="56"/>
    <col min="513" max="513" width="22.5703125" style="56" customWidth="1"/>
    <col min="514" max="514" width="11.42578125" style="56" customWidth="1"/>
    <col min="515" max="515" width="11.7109375" style="56" customWidth="1"/>
    <col min="516" max="516" width="13.140625" style="56" customWidth="1"/>
    <col min="517" max="517" width="11.7109375" style="56" customWidth="1"/>
    <col min="518" max="518" width="13.5703125" style="56" customWidth="1"/>
    <col min="519" max="519" width="11.7109375" style="56" customWidth="1"/>
    <col min="520" max="520" width="12.85546875" style="56" customWidth="1"/>
    <col min="521" max="768" width="11.42578125" style="56"/>
    <col min="769" max="769" width="22.5703125" style="56" customWidth="1"/>
    <col min="770" max="770" width="11.42578125" style="56" customWidth="1"/>
    <col min="771" max="771" width="11.7109375" style="56" customWidth="1"/>
    <col min="772" max="772" width="13.140625" style="56" customWidth="1"/>
    <col min="773" max="773" width="11.7109375" style="56" customWidth="1"/>
    <col min="774" max="774" width="13.5703125" style="56" customWidth="1"/>
    <col min="775" max="775" width="11.7109375" style="56" customWidth="1"/>
    <col min="776" max="776" width="12.85546875" style="56" customWidth="1"/>
    <col min="777" max="1024" width="11.42578125" style="56"/>
    <col min="1025" max="1025" width="22.5703125" style="56" customWidth="1"/>
    <col min="1026" max="1026" width="11.42578125" style="56" customWidth="1"/>
    <col min="1027" max="1027" width="11.7109375" style="56" customWidth="1"/>
    <col min="1028" max="1028" width="13.140625" style="56" customWidth="1"/>
    <col min="1029" max="1029" width="11.7109375" style="56" customWidth="1"/>
    <col min="1030" max="1030" width="13.5703125" style="56" customWidth="1"/>
    <col min="1031" max="1031" width="11.7109375" style="56" customWidth="1"/>
    <col min="1032" max="1032" width="12.85546875" style="56" customWidth="1"/>
    <col min="1033" max="1280" width="11.42578125" style="56"/>
    <col min="1281" max="1281" width="22.5703125" style="56" customWidth="1"/>
    <col min="1282" max="1282" width="11.42578125" style="56" customWidth="1"/>
    <col min="1283" max="1283" width="11.7109375" style="56" customWidth="1"/>
    <col min="1284" max="1284" width="13.140625" style="56" customWidth="1"/>
    <col min="1285" max="1285" width="11.7109375" style="56" customWidth="1"/>
    <col min="1286" max="1286" width="13.5703125" style="56" customWidth="1"/>
    <col min="1287" max="1287" width="11.7109375" style="56" customWidth="1"/>
    <col min="1288" max="1288" width="12.85546875" style="56" customWidth="1"/>
    <col min="1289" max="1536" width="11.42578125" style="56"/>
    <col min="1537" max="1537" width="22.5703125" style="56" customWidth="1"/>
    <col min="1538" max="1538" width="11.42578125" style="56" customWidth="1"/>
    <col min="1539" max="1539" width="11.7109375" style="56" customWidth="1"/>
    <col min="1540" max="1540" width="13.140625" style="56" customWidth="1"/>
    <col min="1541" max="1541" width="11.7109375" style="56" customWidth="1"/>
    <col min="1542" max="1542" width="13.5703125" style="56" customWidth="1"/>
    <col min="1543" max="1543" width="11.7109375" style="56" customWidth="1"/>
    <col min="1544" max="1544" width="12.85546875" style="56" customWidth="1"/>
    <col min="1545" max="1792" width="11.42578125" style="56"/>
    <col min="1793" max="1793" width="22.5703125" style="56" customWidth="1"/>
    <col min="1794" max="1794" width="11.42578125" style="56" customWidth="1"/>
    <col min="1795" max="1795" width="11.7109375" style="56" customWidth="1"/>
    <col min="1796" max="1796" width="13.140625" style="56" customWidth="1"/>
    <col min="1797" max="1797" width="11.7109375" style="56" customWidth="1"/>
    <col min="1798" max="1798" width="13.5703125" style="56" customWidth="1"/>
    <col min="1799" max="1799" width="11.7109375" style="56" customWidth="1"/>
    <col min="1800" max="1800" width="12.85546875" style="56" customWidth="1"/>
    <col min="1801" max="2048" width="11.42578125" style="56"/>
    <col min="2049" max="2049" width="22.5703125" style="56" customWidth="1"/>
    <col min="2050" max="2050" width="11.42578125" style="56" customWidth="1"/>
    <col min="2051" max="2051" width="11.7109375" style="56" customWidth="1"/>
    <col min="2052" max="2052" width="13.140625" style="56" customWidth="1"/>
    <col min="2053" max="2053" width="11.7109375" style="56" customWidth="1"/>
    <col min="2054" max="2054" width="13.5703125" style="56" customWidth="1"/>
    <col min="2055" max="2055" width="11.7109375" style="56" customWidth="1"/>
    <col min="2056" max="2056" width="12.85546875" style="56" customWidth="1"/>
    <col min="2057" max="2304" width="11.42578125" style="56"/>
    <col min="2305" max="2305" width="22.5703125" style="56" customWidth="1"/>
    <col min="2306" max="2306" width="11.42578125" style="56" customWidth="1"/>
    <col min="2307" max="2307" width="11.7109375" style="56" customWidth="1"/>
    <col min="2308" max="2308" width="13.140625" style="56" customWidth="1"/>
    <col min="2309" max="2309" width="11.7109375" style="56" customWidth="1"/>
    <col min="2310" max="2310" width="13.5703125" style="56" customWidth="1"/>
    <col min="2311" max="2311" width="11.7109375" style="56" customWidth="1"/>
    <col min="2312" max="2312" width="12.85546875" style="56" customWidth="1"/>
    <col min="2313" max="2560" width="11.42578125" style="56"/>
    <col min="2561" max="2561" width="22.5703125" style="56" customWidth="1"/>
    <col min="2562" max="2562" width="11.42578125" style="56" customWidth="1"/>
    <col min="2563" max="2563" width="11.7109375" style="56" customWidth="1"/>
    <col min="2564" max="2564" width="13.140625" style="56" customWidth="1"/>
    <col min="2565" max="2565" width="11.7109375" style="56" customWidth="1"/>
    <col min="2566" max="2566" width="13.5703125" style="56" customWidth="1"/>
    <col min="2567" max="2567" width="11.7109375" style="56" customWidth="1"/>
    <col min="2568" max="2568" width="12.85546875" style="56" customWidth="1"/>
    <col min="2569" max="2816" width="11.42578125" style="56"/>
    <col min="2817" max="2817" width="22.5703125" style="56" customWidth="1"/>
    <col min="2818" max="2818" width="11.42578125" style="56" customWidth="1"/>
    <col min="2819" max="2819" width="11.7109375" style="56" customWidth="1"/>
    <col min="2820" max="2820" width="13.140625" style="56" customWidth="1"/>
    <col min="2821" max="2821" width="11.7109375" style="56" customWidth="1"/>
    <col min="2822" max="2822" width="13.5703125" style="56" customWidth="1"/>
    <col min="2823" max="2823" width="11.7109375" style="56" customWidth="1"/>
    <col min="2824" max="2824" width="12.85546875" style="56" customWidth="1"/>
    <col min="2825" max="3072" width="11.42578125" style="56"/>
    <col min="3073" max="3073" width="22.5703125" style="56" customWidth="1"/>
    <col min="3074" max="3074" width="11.42578125" style="56" customWidth="1"/>
    <col min="3075" max="3075" width="11.7109375" style="56" customWidth="1"/>
    <col min="3076" max="3076" width="13.140625" style="56" customWidth="1"/>
    <col min="3077" max="3077" width="11.7109375" style="56" customWidth="1"/>
    <col min="3078" max="3078" width="13.5703125" style="56" customWidth="1"/>
    <col min="3079" max="3079" width="11.7109375" style="56" customWidth="1"/>
    <col min="3080" max="3080" width="12.85546875" style="56" customWidth="1"/>
    <col min="3081" max="3328" width="11.42578125" style="56"/>
    <col min="3329" max="3329" width="22.5703125" style="56" customWidth="1"/>
    <col min="3330" max="3330" width="11.42578125" style="56" customWidth="1"/>
    <col min="3331" max="3331" width="11.7109375" style="56" customWidth="1"/>
    <col min="3332" max="3332" width="13.140625" style="56" customWidth="1"/>
    <col min="3333" max="3333" width="11.7109375" style="56" customWidth="1"/>
    <col min="3334" max="3334" width="13.5703125" style="56" customWidth="1"/>
    <col min="3335" max="3335" width="11.7109375" style="56" customWidth="1"/>
    <col min="3336" max="3336" width="12.85546875" style="56" customWidth="1"/>
    <col min="3337" max="3584" width="11.42578125" style="56"/>
    <col min="3585" max="3585" width="22.5703125" style="56" customWidth="1"/>
    <col min="3586" max="3586" width="11.42578125" style="56" customWidth="1"/>
    <col min="3587" max="3587" width="11.7109375" style="56" customWidth="1"/>
    <col min="3588" max="3588" width="13.140625" style="56" customWidth="1"/>
    <col min="3589" max="3589" width="11.7109375" style="56" customWidth="1"/>
    <col min="3590" max="3590" width="13.5703125" style="56" customWidth="1"/>
    <col min="3591" max="3591" width="11.7109375" style="56" customWidth="1"/>
    <col min="3592" max="3592" width="12.85546875" style="56" customWidth="1"/>
    <col min="3593" max="3840" width="11.42578125" style="56"/>
    <col min="3841" max="3841" width="22.5703125" style="56" customWidth="1"/>
    <col min="3842" max="3842" width="11.42578125" style="56" customWidth="1"/>
    <col min="3843" max="3843" width="11.7109375" style="56" customWidth="1"/>
    <col min="3844" max="3844" width="13.140625" style="56" customWidth="1"/>
    <col min="3845" max="3845" width="11.7109375" style="56" customWidth="1"/>
    <col min="3846" max="3846" width="13.5703125" style="56" customWidth="1"/>
    <col min="3847" max="3847" width="11.7109375" style="56" customWidth="1"/>
    <col min="3848" max="3848" width="12.85546875" style="56" customWidth="1"/>
    <col min="3849" max="4096" width="11.42578125" style="56"/>
    <col min="4097" max="4097" width="22.5703125" style="56" customWidth="1"/>
    <col min="4098" max="4098" width="11.42578125" style="56" customWidth="1"/>
    <col min="4099" max="4099" width="11.7109375" style="56" customWidth="1"/>
    <col min="4100" max="4100" width="13.140625" style="56" customWidth="1"/>
    <col min="4101" max="4101" width="11.7109375" style="56" customWidth="1"/>
    <col min="4102" max="4102" width="13.5703125" style="56" customWidth="1"/>
    <col min="4103" max="4103" width="11.7109375" style="56" customWidth="1"/>
    <col min="4104" max="4104" width="12.85546875" style="56" customWidth="1"/>
    <col min="4105" max="4352" width="11.42578125" style="56"/>
    <col min="4353" max="4353" width="22.5703125" style="56" customWidth="1"/>
    <col min="4354" max="4354" width="11.42578125" style="56" customWidth="1"/>
    <col min="4355" max="4355" width="11.7109375" style="56" customWidth="1"/>
    <col min="4356" max="4356" width="13.140625" style="56" customWidth="1"/>
    <col min="4357" max="4357" width="11.7109375" style="56" customWidth="1"/>
    <col min="4358" max="4358" width="13.5703125" style="56" customWidth="1"/>
    <col min="4359" max="4359" width="11.7109375" style="56" customWidth="1"/>
    <col min="4360" max="4360" width="12.85546875" style="56" customWidth="1"/>
    <col min="4361" max="4608" width="11.42578125" style="56"/>
    <col min="4609" max="4609" width="22.5703125" style="56" customWidth="1"/>
    <col min="4610" max="4610" width="11.42578125" style="56" customWidth="1"/>
    <col min="4611" max="4611" width="11.7109375" style="56" customWidth="1"/>
    <col min="4612" max="4612" width="13.140625" style="56" customWidth="1"/>
    <col min="4613" max="4613" width="11.7109375" style="56" customWidth="1"/>
    <col min="4614" max="4614" width="13.5703125" style="56" customWidth="1"/>
    <col min="4615" max="4615" width="11.7109375" style="56" customWidth="1"/>
    <col min="4616" max="4616" width="12.85546875" style="56" customWidth="1"/>
    <col min="4617" max="4864" width="11.42578125" style="56"/>
    <col min="4865" max="4865" width="22.5703125" style="56" customWidth="1"/>
    <col min="4866" max="4866" width="11.42578125" style="56" customWidth="1"/>
    <col min="4867" max="4867" width="11.7109375" style="56" customWidth="1"/>
    <col min="4868" max="4868" width="13.140625" style="56" customWidth="1"/>
    <col min="4869" max="4869" width="11.7109375" style="56" customWidth="1"/>
    <col min="4870" max="4870" width="13.5703125" style="56" customWidth="1"/>
    <col min="4871" max="4871" width="11.7109375" style="56" customWidth="1"/>
    <col min="4872" max="4872" width="12.85546875" style="56" customWidth="1"/>
    <col min="4873" max="5120" width="11.42578125" style="56"/>
    <col min="5121" max="5121" width="22.5703125" style="56" customWidth="1"/>
    <col min="5122" max="5122" width="11.42578125" style="56" customWidth="1"/>
    <col min="5123" max="5123" width="11.7109375" style="56" customWidth="1"/>
    <col min="5124" max="5124" width="13.140625" style="56" customWidth="1"/>
    <col min="5125" max="5125" width="11.7109375" style="56" customWidth="1"/>
    <col min="5126" max="5126" width="13.5703125" style="56" customWidth="1"/>
    <col min="5127" max="5127" width="11.7109375" style="56" customWidth="1"/>
    <col min="5128" max="5128" width="12.85546875" style="56" customWidth="1"/>
    <col min="5129" max="5376" width="11.42578125" style="56"/>
    <col min="5377" max="5377" width="22.5703125" style="56" customWidth="1"/>
    <col min="5378" max="5378" width="11.42578125" style="56" customWidth="1"/>
    <col min="5379" max="5379" width="11.7109375" style="56" customWidth="1"/>
    <col min="5380" max="5380" width="13.140625" style="56" customWidth="1"/>
    <col min="5381" max="5381" width="11.7109375" style="56" customWidth="1"/>
    <col min="5382" max="5382" width="13.5703125" style="56" customWidth="1"/>
    <col min="5383" max="5383" width="11.7109375" style="56" customWidth="1"/>
    <col min="5384" max="5384" width="12.85546875" style="56" customWidth="1"/>
    <col min="5385" max="5632" width="11.42578125" style="56"/>
    <col min="5633" max="5633" width="22.5703125" style="56" customWidth="1"/>
    <col min="5634" max="5634" width="11.42578125" style="56" customWidth="1"/>
    <col min="5635" max="5635" width="11.7109375" style="56" customWidth="1"/>
    <col min="5636" max="5636" width="13.140625" style="56" customWidth="1"/>
    <col min="5637" max="5637" width="11.7109375" style="56" customWidth="1"/>
    <col min="5638" max="5638" width="13.5703125" style="56" customWidth="1"/>
    <col min="5639" max="5639" width="11.7109375" style="56" customWidth="1"/>
    <col min="5640" max="5640" width="12.85546875" style="56" customWidth="1"/>
    <col min="5641" max="5888" width="11.42578125" style="56"/>
    <col min="5889" max="5889" width="22.5703125" style="56" customWidth="1"/>
    <col min="5890" max="5890" width="11.42578125" style="56" customWidth="1"/>
    <col min="5891" max="5891" width="11.7109375" style="56" customWidth="1"/>
    <col min="5892" max="5892" width="13.140625" style="56" customWidth="1"/>
    <col min="5893" max="5893" width="11.7109375" style="56" customWidth="1"/>
    <col min="5894" max="5894" width="13.5703125" style="56" customWidth="1"/>
    <col min="5895" max="5895" width="11.7109375" style="56" customWidth="1"/>
    <col min="5896" max="5896" width="12.85546875" style="56" customWidth="1"/>
    <col min="5897" max="6144" width="11.42578125" style="56"/>
    <col min="6145" max="6145" width="22.5703125" style="56" customWidth="1"/>
    <col min="6146" max="6146" width="11.42578125" style="56" customWidth="1"/>
    <col min="6147" max="6147" width="11.7109375" style="56" customWidth="1"/>
    <col min="6148" max="6148" width="13.140625" style="56" customWidth="1"/>
    <col min="6149" max="6149" width="11.7109375" style="56" customWidth="1"/>
    <col min="6150" max="6150" width="13.5703125" style="56" customWidth="1"/>
    <col min="6151" max="6151" width="11.7109375" style="56" customWidth="1"/>
    <col min="6152" max="6152" width="12.85546875" style="56" customWidth="1"/>
    <col min="6153" max="6400" width="11.42578125" style="56"/>
    <col min="6401" max="6401" width="22.5703125" style="56" customWidth="1"/>
    <col min="6402" max="6402" width="11.42578125" style="56" customWidth="1"/>
    <col min="6403" max="6403" width="11.7109375" style="56" customWidth="1"/>
    <col min="6404" max="6404" width="13.140625" style="56" customWidth="1"/>
    <col min="6405" max="6405" width="11.7109375" style="56" customWidth="1"/>
    <col min="6406" max="6406" width="13.5703125" style="56" customWidth="1"/>
    <col min="6407" max="6407" width="11.7109375" style="56" customWidth="1"/>
    <col min="6408" max="6408" width="12.85546875" style="56" customWidth="1"/>
    <col min="6409" max="6656" width="11.42578125" style="56"/>
    <col min="6657" max="6657" width="22.5703125" style="56" customWidth="1"/>
    <col min="6658" max="6658" width="11.42578125" style="56" customWidth="1"/>
    <col min="6659" max="6659" width="11.7109375" style="56" customWidth="1"/>
    <col min="6660" max="6660" width="13.140625" style="56" customWidth="1"/>
    <col min="6661" max="6661" width="11.7109375" style="56" customWidth="1"/>
    <col min="6662" max="6662" width="13.5703125" style="56" customWidth="1"/>
    <col min="6663" max="6663" width="11.7109375" style="56" customWidth="1"/>
    <col min="6664" max="6664" width="12.85546875" style="56" customWidth="1"/>
    <col min="6665" max="6912" width="11.42578125" style="56"/>
    <col min="6913" max="6913" width="22.5703125" style="56" customWidth="1"/>
    <col min="6914" max="6914" width="11.42578125" style="56" customWidth="1"/>
    <col min="6915" max="6915" width="11.7109375" style="56" customWidth="1"/>
    <col min="6916" max="6916" width="13.140625" style="56" customWidth="1"/>
    <col min="6917" max="6917" width="11.7109375" style="56" customWidth="1"/>
    <col min="6918" max="6918" width="13.5703125" style="56" customWidth="1"/>
    <col min="6919" max="6919" width="11.7109375" style="56" customWidth="1"/>
    <col min="6920" max="6920" width="12.85546875" style="56" customWidth="1"/>
    <col min="6921" max="7168" width="11.42578125" style="56"/>
    <col min="7169" max="7169" width="22.5703125" style="56" customWidth="1"/>
    <col min="7170" max="7170" width="11.42578125" style="56" customWidth="1"/>
    <col min="7171" max="7171" width="11.7109375" style="56" customWidth="1"/>
    <col min="7172" max="7172" width="13.140625" style="56" customWidth="1"/>
    <col min="7173" max="7173" width="11.7109375" style="56" customWidth="1"/>
    <col min="7174" max="7174" width="13.5703125" style="56" customWidth="1"/>
    <col min="7175" max="7175" width="11.7109375" style="56" customWidth="1"/>
    <col min="7176" max="7176" width="12.85546875" style="56" customWidth="1"/>
    <col min="7177" max="7424" width="11.42578125" style="56"/>
    <col min="7425" max="7425" width="22.5703125" style="56" customWidth="1"/>
    <col min="7426" max="7426" width="11.42578125" style="56" customWidth="1"/>
    <col min="7427" max="7427" width="11.7109375" style="56" customWidth="1"/>
    <col min="7428" max="7428" width="13.140625" style="56" customWidth="1"/>
    <col min="7429" max="7429" width="11.7109375" style="56" customWidth="1"/>
    <col min="7430" max="7430" width="13.5703125" style="56" customWidth="1"/>
    <col min="7431" max="7431" width="11.7109375" style="56" customWidth="1"/>
    <col min="7432" max="7432" width="12.85546875" style="56" customWidth="1"/>
    <col min="7433" max="7680" width="11.42578125" style="56"/>
    <col min="7681" max="7681" width="22.5703125" style="56" customWidth="1"/>
    <col min="7682" max="7682" width="11.42578125" style="56" customWidth="1"/>
    <col min="7683" max="7683" width="11.7109375" style="56" customWidth="1"/>
    <col min="7684" max="7684" width="13.140625" style="56" customWidth="1"/>
    <col min="7685" max="7685" width="11.7109375" style="56" customWidth="1"/>
    <col min="7686" max="7686" width="13.5703125" style="56" customWidth="1"/>
    <col min="7687" max="7687" width="11.7109375" style="56" customWidth="1"/>
    <col min="7688" max="7688" width="12.85546875" style="56" customWidth="1"/>
    <col min="7689" max="7936" width="11.42578125" style="56"/>
    <col min="7937" max="7937" width="22.5703125" style="56" customWidth="1"/>
    <col min="7938" max="7938" width="11.42578125" style="56" customWidth="1"/>
    <col min="7939" max="7939" width="11.7109375" style="56" customWidth="1"/>
    <col min="7940" max="7940" width="13.140625" style="56" customWidth="1"/>
    <col min="7941" max="7941" width="11.7109375" style="56" customWidth="1"/>
    <col min="7942" max="7942" width="13.5703125" style="56" customWidth="1"/>
    <col min="7943" max="7943" width="11.7109375" style="56" customWidth="1"/>
    <col min="7944" max="7944" width="12.85546875" style="56" customWidth="1"/>
    <col min="7945" max="8192" width="11.42578125" style="56"/>
    <col min="8193" max="8193" width="22.5703125" style="56" customWidth="1"/>
    <col min="8194" max="8194" width="11.42578125" style="56" customWidth="1"/>
    <col min="8195" max="8195" width="11.7109375" style="56" customWidth="1"/>
    <col min="8196" max="8196" width="13.140625" style="56" customWidth="1"/>
    <col min="8197" max="8197" width="11.7109375" style="56" customWidth="1"/>
    <col min="8198" max="8198" width="13.5703125" style="56" customWidth="1"/>
    <col min="8199" max="8199" width="11.7109375" style="56" customWidth="1"/>
    <col min="8200" max="8200" width="12.85546875" style="56" customWidth="1"/>
    <col min="8201" max="8448" width="11.42578125" style="56"/>
    <col min="8449" max="8449" width="22.5703125" style="56" customWidth="1"/>
    <col min="8450" max="8450" width="11.42578125" style="56" customWidth="1"/>
    <col min="8451" max="8451" width="11.7109375" style="56" customWidth="1"/>
    <col min="8452" max="8452" width="13.140625" style="56" customWidth="1"/>
    <col min="8453" max="8453" width="11.7109375" style="56" customWidth="1"/>
    <col min="8454" max="8454" width="13.5703125" style="56" customWidth="1"/>
    <col min="8455" max="8455" width="11.7109375" style="56" customWidth="1"/>
    <col min="8456" max="8456" width="12.85546875" style="56" customWidth="1"/>
    <col min="8457" max="8704" width="11.42578125" style="56"/>
    <col min="8705" max="8705" width="22.5703125" style="56" customWidth="1"/>
    <col min="8706" max="8706" width="11.42578125" style="56" customWidth="1"/>
    <col min="8707" max="8707" width="11.7109375" style="56" customWidth="1"/>
    <col min="8708" max="8708" width="13.140625" style="56" customWidth="1"/>
    <col min="8709" max="8709" width="11.7109375" style="56" customWidth="1"/>
    <col min="8710" max="8710" width="13.5703125" style="56" customWidth="1"/>
    <col min="8711" max="8711" width="11.7109375" style="56" customWidth="1"/>
    <col min="8712" max="8712" width="12.85546875" style="56" customWidth="1"/>
    <col min="8713" max="8960" width="11.42578125" style="56"/>
    <col min="8961" max="8961" width="22.5703125" style="56" customWidth="1"/>
    <col min="8962" max="8962" width="11.42578125" style="56" customWidth="1"/>
    <col min="8963" max="8963" width="11.7109375" style="56" customWidth="1"/>
    <col min="8964" max="8964" width="13.140625" style="56" customWidth="1"/>
    <col min="8965" max="8965" width="11.7109375" style="56" customWidth="1"/>
    <col min="8966" max="8966" width="13.5703125" style="56" customWidth="1"/>
    <col min="8967" max="8967" width="11.7109375" style="56" customWidth="1"/>
    <col min="8968" max="8968" width="12.85546875" style="56" customWidth="1"/>
    <col min="8969" max="9216" width="11.42578125" style="56"/>
    <col min="9217" max="9217" width="22.5703125" style="56" customWidth="1"/>
    <col min="9218" max="9218" width="11.42578125" style="56" customWidth="1"/>
    <col min="9219" max="9219" width="11.7109375" style="56" customWidth="1"/>
    <col min="9220" max="9220" width="13.140625" style="56" customWidth="1"/>
    <col min="9221" max="9221" width="11.7109375" style="56" customWidth="1"/>
    <col min="9222" max="9222" width="13.5703125" style="56" customWidth="1"/>
    <col min="9223" max="9223" width="11.7109375" style="56" customWidth="1"/>
    <col min="9224" max="9224" width="12.85546875" style="56" customWidth="1"/>
    <col min="9225" max="9472" width="11.42578125" style="56"/>
    <col min="9473" max="9473" width="22.5703125" style="56" customWidth="1"/>
    <col min="9474" max="9474" width="11.42578125" style="56" customWidth="1"/>
    <col min="9475" max="9475" width="11.7109375" style="56" customWidth="1"/>
    <col min="9476" max="9476" width="13.140625" style="56" customWidth="1"/>
    <col min="9477" max="9477" width="11.7109375" style="56" customWidth="1"/>
    <col min="9478" max="9478" width="13.5703125" style="56" customWidth="1"/>
    <col min="9479" max="9479" width="11.7109375" style="56" customWidth="1"/>
    <col min="9480" max="9480" width="12.85546875" style="56" customWidth="1"/>
    <col min="9481" max="9728" width="11.42578125" style="56"/>
    <col min="9729" max="9729" width="22.5703125" style="56" customWidth="1"/>
    <col min="9730" max="9730" width="11.42578125" style="56" customWidth="1"/>
    <col min="9731" max="9731" width="11.7109375" style="56" customWidth="1"/>
    <col min="9732" max="9732" width="13.140625" style="56" customWidth="1"/>
    <col min="9733" max="9733" width="11.7109375" style="56" customWidth="1"/>
    <col min="9734" max="9734" width="13.5703125" style="56" customWidth="1"/>
    <col min="9735" max="9735" width="11.7109375" style="56" customWidth="1"/>
    <col min="9736" max="9736" width="12.85546875" style="56" customWidth="1"/>
    <col min="9737" max="9984" width="11.42578125" style="56"/>
    <col min="9985" max="9985" width="22.5703125" style="56" customWidth="1"/>
    <col min="9986" max="9986" width="11.42578125" style="56" customWidth="1"/>
    <col min="9987" max="9987" width="11.7109375" style="56" customWidth="1"/>
    <col min="9988" max="9988" width="13.140625" style="56" customWidth="1"/>
    <col min="9989" max="9989" width="11.7109375" style="56" customWidth="1"/>
    <col min="9990" max="9990" width="13.5703125" style="56" customWidth="1"/>
    <col min="9991" max="9991" width="11.7109375" style="56" customWidth="1"/>
    <col min="9992" max="9992" width="12.85546875" style="56" customWidth="1"/>
    <col min="9993" max="10240" width="11.42578125" style="56"/>
    <col min="10241" max="10241" width="22.5703125" style="56" customWidth="1"/>
    <col min="10242" max="10242" width="11.42578125" style="56" customWidth="1"/>
    <col min="10243" max="10243" width="11.7109375" style="56" customWidth="1"/>
    <col min="10244" max="10244" width="13.140625" style="56" customWidth="1"/>
    <col min="10245" max="10245" width="11.7109375" style="56" customWidth="1"/>
    <col min="10246" max="10246" width="13.5703125" style="56" customWidth="1"/>
    <col min="10247" max="10247" width="11.7109375" style="56" customWidth="1"/>
    <col min="10248" max="10248" width="12.85546875" style="56" customWidth="1"/>
    <col min="10249" max="10496" width="11.42578125" style="56"/>
    <col min="10497" max="10497" width="22.5703125" style="56" customWidth="1"/>
    <col min="10498" max="10498" width="11.42578125" style="56" customWidth="1"/>
    <col min="10499" max="10499" width="11.7109375" style="56" customWidth="1"/>
    <col min="10500" max="10500" width="13.140625" style="56" customWidth="1"/>
    <col min="10501" max="10501" width="11.7109375" style="56" customWidth="1"/>
    <col min="10502" max="10502" width="13.5703125" style="56" customWidth="1"/>
    <col min="10503" max="10503" width="11.7109375" style="56" customWidth="1"/>
    <col min="10504" max="10504" width="12.85546875" style="56" customWidth="1"/>
    <col min="10505" max="10752" width="11.42578125" style="56"/>
    <col min="10753" max="10753" width="22.5703125" style="56" customWidth="1"/>
    <col min="10754" max="10754" width="11.42578125" style="56" customWidth="1"/>
    <col min="10755" max="10755" width="11.7109375" style="56" customWidth="1"/>
    <col min="10756" max="10756" width="13.140625" style="56" customWidth="1"/>
    <col min="10757" max="10757" width="11.7109375" style="56" customWidth="1"/>
    <col min="10758" max="10758" width="13.5703125" style="56" customWidth="1"/>
    <col min="10759" max="10759" width="11.7109375" style="56" customWidth="1"/>
    <col min="10760" max="10760" width="12.85546875" style="56" customWidth="1"/>
    <col min="10761" max="11008" width="11.42578125" style="56"/>
    <col min="11009" max="11009" width="22.5703125" style="56" customWidth="1"/>
    <col min="11010" max="11010" width="11.42578125" style="56" customWidth="1"/>
    <col min="11011" max="11011" width="11.7109375" style="56" customWidth="1"/>
    <col min="11012" max="11012" width="13.140625" style="56" customWidth="1"/>
    <col min="11013" max="11013" width="11.7109375" style="56" customWidth="1"/>
    <col min="11014" max="11014" width="13.5703125" style="56" customWidth="1"/>
    <col min="11015" max="11015" width="11.7109375" style="56" customWidth="1"/>
    <col min="11016" max="11016" width="12.85546875" style="56" customWidth="1"/>
    <col min="11017" max="11264" width="11.42578125" style="56"/>
    <col min="11265" max="11265" width="22.5703125" style="56" customWidth="1"/>
    <col min="11266" max="11266" width="11.42578125" style="56" customWidth="1"/>
    <col min="11267" max="11267" width="11.7109375" style="56" customWidth="1"/>
    <col min="11268" max="11268" width="13.140625" style="56" customWidth="1"/>
    <col min="11269" max="11269" width="11.7109375" style="56" customWidth="1"/>
    <col min="11270" max="11270" width="13.5703125" style="56" customWidth="1"/>
    <col min="11271" max="11271" width="11.7109375" style="56" customWidth="1"/>
    <col min="11272" max="11272" width="12.85546875" style="56" customWidth="1"/>
    <col min="11273" max="11520" width="11.42578125" style="56"/>
    <col min="11521" max="11521" width="22.5703125" style="56" customWidth="1"/>
    <col min="11522" max="11522" width="11.42578125" style="56" customWidth="1"/>
    <col min="11523" max="11523" width="11.7109375" style="56" customWidth="1"/>
    <col min="11524" max="11524" width="13.140625" style="56" customWidth="1"/>
    <col min="11525" max="11525" width="11.7109375" style="56" customWidth="1"/>
    <col min="11526" max="11526" width="13.5703125" style="56" customWidth="1"/>
    <col min="11527" max="11527" width="11.7109375" style="56" customWidth="1"/>
    <col min="11528" max="11528" width="12.85546875" style="56" customWidth="1"/>
    <col min="11529" max="11776" width="11.42578125" style="56"/>
    <col min="11777" max="11777" width="22.5703125" style="56" customWidth="1"/>
    <col min="11778" max="11778" width="11.42578125" style="56" customWidth="1"/>
    <col min="11779" max="11779" width="11.7109375" style="56" customWidth="1"/>
    <col min="11780" max="11780" width="13.140625" style="56" customWidth="1"/>
    <col min="11781" max="11781" width="11.7109375" style="56" customWidth="1"/>
    <col min="11782" max="11782" width="13.5703125" style="56" customWidth="1"/>
    <col min="11783" max="11783" width="11.7109375" style="56" customWidth="1"/>
    <col min="11784" max="11784" width="12.85546875" style="56" customWidth="1"/>
    <col min="11785" max="12032" width="11.42578125" style="56"/>
    <col min="12033" max="12033" width="22.5703125" style="56" customWidth="1"/>
    <col min="12034" max="12034" width="11.42578125" style="56" customWidth="1"/>
    <col min="12035" max="12035" width="11.7109375" style="56" customWidth="1"/>
    <col min="12036" max="12036" width="13.140625" style="56" customWidth="1"/>
    <col min="12037" max="12037" width="11.7109375" style="56" customWidth="1"/>
    <col min="12038" max="12038" width="13.5703125" style="56" customWidth="1"/>
    <col min="12039" max="12039" width="11.7109375" style="56" customWidth="1"/>
    <col min="12040" max="12040" width="12.85546875" style="56" customWidth="1"/>
    <col min="12041" max="12288" width="11.42578125" style="56"/>
    <col min="12289" max="12289" width="22.5703125" style="56" customWidth="1"/>
    <col min="12290" max="12290" width="11.42578125" style="56" customWidth="1"/>
    <col min="12291" max="12291" width="11.7109375" style="56" customWidth="1"/>
    <col min="12292" max="12292" width="13.140625" style="56" customWidth="1"/>
    <col min="12293" max="12293" width="11.7109375" style="56" customWidth="1"/>
    <col min="12294" max="12294" width="13.5703125" style="56" customWidth="1"/>
    <col min="12295" max="12295" width="11.7109375" style="56" customWidth="1"/>
    <col min="12296" max="12296" width="12.85546875" style="56" customWidth="1"/>
    <col min="12297" max="12544" width="11.42578125" style="56"/>
    <col min="12545" max="12545" width="22.5703125" style="56" customWidth="1"/>
    <col min="12546" max="12546" width="11.42578125" style="56" customWidth="1"/>
    <col min="12547" max="12547" width="11.7109375" style="56" customWidth="1"/>
    <col min="12548" max="12548" width="13.140625" style="56" customWidth="1"/>
    <col min="12549" max="12549" width="11.7109375" style="56" customWidth="1"/>
    <col min="12550" max="12550" width="13.5703125" style="56" customWidth="1"/>
    <col min="12551" max="12551" width="11.7109375" style="56" customWidth="1"/>
    <col min="12552" max="12552" width="12.85546875" style="56" customWidth="1"/>
    <col min="12553" max="12800" width="11.42578125" style="56"/>
    <col min="12801" max="12801" width="22.5703125" style="56" customWidth="1"/>
    <col min="12802" max="12802" width="11.42578125" style="56" customWidth="1"/>
    <col min="12803" max="12803" width="11.7109375" style="56" customWidth="1"/>
    <col min="12804" max="12804" width="13.140625" style="56" customWidth="1"/>
    <col min="12805" max="12805" width="11.7109375" style="56" customWidth="1"/>
    <col min="12806" max="12806" width="13.5703125" style="56" customWidth="1"/>
    <col min="12807" max="12807" width="11.7109375" style="56" customWidth="1"/>
    <col min="12808" max="12808" width="12.85546875" style="56" customWidth="1"/>
    <col min="12809" max="13056" width="11.42578125" style="56"/>
    <col min="13057" max="13057" width="22.5703125" style="56" customWidth="1"/>
    <col min="13058" max="13058" width="11.42578125" style="56" customWidth="1"/>
    <col min="13059" max="13059" width="11.7109375" style="56" customWidth="1"/>
    <col min="13060" max="13060" width="13.140625" style="56" customWidth="1"/>
    <col min="13061" max="13061" width="11.7109375" style="56" customWidth="1"/>
    <col min="13062" max="13062" width="13.5703125" style="56" customWidth="1"/>
    <col min="13063" max="13063" width="11.7109375" style="56" customWidth="1"/>
    <col min="13064" max="13064" width="12.85546875" style="56" customWidth="1"/>
    <col min="13065" max="13312" width="11.42578125" style="56"/>
    <col min="13313" max="13313" width="22.5703125" style="56" customWidth="1"/>
    <col min="13314" max="13314" width="11.42578125" style="56" customWidth="1"/>
    <col min="13315" max="13315" width="11.7109375" style="56" customWidth="1"/>
    <col min="13316" max="13316" width="13.140625" style="56" customWidth="1"/>
    <col min="13317" max="13317" width="11.7109375" style="56" customWidth="1"/>
    <col min="13318" max="13318" width="13.5703125" style="56" customWidth="1"/>
    <col min="13319" max="13319" width="11.7109375" style="56" customWidth="1"/>
    <col min="13320" max="13320" width="12.85546875" style="56" customWidth="1"/>
    <col min="13321" max="13568" width="11.42578125" style="56"/>
    <col min="13569" max="13569" width="22.5703125" style="56" customWidth="1"/>
    <col min="13570" max="13570" width="11.42578125" style="56" customWidth="1"/>
    <col min="13571" max="13571" width="11.7109375" style="56" customWidth="1"/>
    <col min="13572" max="13572" width="13.140625" style="56" customWidth="1"/>
    <col min="13573" max="13573" width="11.7109375" style="56" customWidth="1"/>
    <col min="13574" max="13574" width="13.5703125" style="56" customWidth="1"/>
    <col min="13575" max="13575" width="11.7109375" style="56" customWidth="1"/>
    <col min="13576" max="13576" width="12.85546875" style="56" customWidth="1"/>
    <col min="13577" max="13824" width="11.42578125" style="56"/>
    <col min="13825" max="13825" width="22.5703125" style="56" customWidth="1"/>
    <col min="13826" max="13826" width="11.42578125" style="56" customWidth="1"/>
    <col min="13827" max="13827" width="11.7109375" style="56" customWidth="1"/>
    <col min="13828" max="13828" width="13.140625" style="56" customWidth="1"/>
    <col min="13829" max="13829" width="11.7109375" style="56" customWidth="1"/>
    <col min="13830" max="13830" width="13.5703125" style="56" customWidth="1"/>
    <col min="13831" max="13831" width="11.7109375" style="56" customWidth="1"/>
    <col min="13832" max="13832" width="12.85546875" style="56" customWidth="1"/>
    <col min="13833" max="14080" width="11.42578125" style="56"/>
    <col min="14081" max="14081" width="22.5703125" style="56" customWidth="1"/>
    <col min="14082" max="14082" width="11.42578125" style="56" customWidth="1"/>
    <col min="14083" max="14083" width="11.7109375" style="56" customWidth="1"/>
    <col min="14084" max="14084" width="13.140625" style="56" customWidth="1"/>
    <col min="14085" max="14085" width="11.7109375" style="56" customWidth="1"/>
    <col min="14086" max="14086" width="13.5703125" style="56" customWidth="1"/>
    <col min="14087" max="14087" width="11.7109375" style="56" customWidth="1"/>
    <col min="14088" max="14088" width="12.85546875" style="56" customWidth="1"/>
    <col min="14089" max="14336" width="11.42578125" style="56"/>
    <col min="14337" max="14337" width="22.5703125" style="56" customWidth="1"/>
    <col min="14338" max="14338" width="11.42578125" style="56" customWidth="1"/>
    <col min="14339" max="14339" width="11.7109375" style="56" customWidth="1"/>
    <col min="14340" max="14340" width="13.140625" style="56" customWidth="1"/>
    <col min="14341" max="14341" width="11.7109375" style="56" customWidth="1"/>
    <col min="14342" max="14342" width="13.5703125" style="56" customWidth="1"/>
    <col min="14343" max="14343" width="11.7109375" style="56" customWidth="1"/>
    <col min="14344" max="14344" width="12.85546875" style="56" customWidth="1"/>
    <col min="14345" max="14592" width="11.42578125" style="56"/>
    <col min="14593" max="14593" width="22.5703125" style="56" customWidth="1"/>
    <col min="14594" max="14594" width="11.42578125" style="56" customWidth="1"/>
    <col min="14595" max="14595" width="11.7109375" style="56" customWidth="1"/>
    <col min="14596" max="14596" width="13.140625" style="56" customWidth="1"/>
    <col min="14597" max="14597" width="11.7109375" style="56" customWidth="1"/>
    <col min="14598" max="14598" width="13.5703125" style="56" customWidth="1"/>
    <col min="14599" max="14599" width="11.7109375" style="56" customWidth="1"/>
    <col min="14600" max="14600" width="12.85546875" style="56" customWidth="1"/>
    <col min="14601" max="14848" width="11.42578125" style="56"/>
    <col min="14849" max="14849" width="22.5703125" style="56" customWidth="1"/>
    <col min="14850" max="14850" width="11.42578125" style="56" customWidth="1"/>
    <col min="14851" max="14851" width="11.7109375" style="56" customWidth="1"/>
    <col min="14852" max="14852" width="13.140625" style="56" customWidth="1"/>
    <col min="14853" max="14853" width="11.7109375" style="56" customWidth="1"/>
    <col min="14854" max="14854" width="13.5703125" style="56" customWidth="1"/>
    <col min="14855" max="14855" width="11.7109375" style="56" customWidth="1"/>
    <col min="14856" max="14856" width="12.85546875" style="56" customWidth="1"/>
    <col min="14857" max="15104" width="11.42578125" style="56"/>
    <col min="15105" max="15105" width="22.5703125" style="56" customWidth="1"/>
    <col min="15106" max="15106" width="11.42578125" style="56" customWidth="1"/>
    <col min="15107" max="15107" width="11.7109375" style="56" customWidth="1"/>
    <col min="15108" max="15108" width="13.140625" style="56" customWidth="1"/>
    <col min="15109" max="15109" width="11.7109375" style="56" customWidth="1"/>
    <col min="15110" max="15110" width="13.5703125" style="56" customWidth="1"/>
    <col min="15111" max="15111" width="11.7109375" style="56" customWidth="1"/>
    <col min="15112" max="15112" width="12.85546875" style="56" customWidth="1"/>
    <col min="15113" max="15360" width="11.42578125" style="56"/>
    <col min="15361" max="15361" width="22.5703125" style="56" customWidth="1"/>
    <col min="15362" max="15362" width="11.42578125" style="56" customWidth="1"/>
    <col min="15363" max="15363" width="11.7109375" style="56" customWidth="1"/>
    <col min="15364" max="15364" width="13.140625" style="56" customWidth="1"/>
    <col min="15365" max="15365" width="11.7109375" style="56" customWidth="1"/>
    <col min="15366" max="15366" width="13.5703125" style="56" customWidth="1"/>
    <col min="15367" max="15367" width="11.7109375" style="56" customWidth="1"/>
    <col min="15368" max="15368" width="12.85546875" style="56" customWidth="1"/>
    <col min="15369" max="15616" width="11.42578125" style="56"/>
    <col min="15617" max="15617" width="22.5703125" style="56" customWidth="1"/>
    <col min="15618" max="15618" width="11.42578125" style="56" customWidth="1"/>
    <col min="15619" max="15619" width="11.7109375" style="56" customWidth="1"/>
    <col min="15620" max="15620" width="13.140625" style="56" customWidth="1"/>
    <col min="15621" max="15621" width="11.7109375" style="56" customWidth="1"/>
    <col min="15622" max="15622" width="13.5703125" style="56" customWidth="1"/>
    <col min="15623" max="15623" width="11.7109375" style="56" customWidth="1"/>
    <col min="15624" max="15624" width="12.85546875" style="56" customWidth="1"/>
    <col min="15625" max="15872" width="11.42578125" style="56"/>
    <col min="15873" max="15873" width="22.5703125" style="56" customWidth="1"/>
    <col min="15874" max="15874" width="11.42578125" style="56" customWidth="1"/>
    <col min="15875" max="15875" width="11.7109375" style="56" customWidth="1"/>
    <col min="15876" max="15876" width="13.140625" style="56" customWidth="1"/>
    <col min="15877" max="15877" width="11.7109375" style="56" customWidth="1"/>
    <col min="15878" max="15878" width="13.5703125" style="56" customWidth="1"/>
    <col min="15879" max="15879" width="11.7109375" style="56" customWidth="1"/>
    <col min="15880" max="15880" width="12.85546875" style="56" customWidth="1"/>
    <col min="15881" max="16128" width="11.42578125" style="56"/>
    <col min="16129" max="16129" width="22.5703125" style="56" customWidth="1"/>
    <col min="16130" max="16130" width="11.42578125" style="56" customWidth="1"/>
    <col min="16131" max="16131" width="11.7109375" style="56" customWidth="1"/>
    <col min="16132" max="16132" width="13.140625" style="56" customWidth="1"/>
    <col min="16133" max="16133" width="11.7109375" style="56" customWidth="1"/>
    <col min="16134" max="16134" width="13.5703125" style="56" customWidth="1"/>
    <col min="16135" max="16135" width="11.7109375" style="56" customWidth="1"/>
    <col min="16136" max="16136" width="12.85546875" style="56" customWidth="1"/>
    <col min="16137" max="16384" width="11.42578125" style="56"/>
  </cols>
  <sheetData>
    <row r="1" spans="1:8" ht="52.5" customHeight="1" x14ac:dyDescent="0.2">
      <c r="A1" s="301" t="s">
        <v>94</v>
      </c>
      <c r="B1" s="301"/>
      <c r="C1" s="301"/>
      <c r="D1" s="301"/>
      <c r="E1" s="301"/>
      <c r="F1" s="301"/>
      <c r="G1" s="301"/>
      <c r="H1" s="301"/>
    </row>
    <row r="2" spans="1:8" ht="7.5" customHeight="1" x14ac:dyDescent="0.2">
      <c r="A2" s="82"/>
      <c r="B2" s="82"/>
      <c r="C2" s="82"/>
      <c r="D2" s="82"/>
      <c r="E2" s="82"/>
      <c r="F2" s="83"/>
      <c r="G2" s="82"/>
      <c r="H2" s="82"/>
    </row>
    <row r="3" spans="1:8" ht="21" customHeight="1" x14ac:dyDescent="0.2">
      <c r="A3" s="311" t="s">
        <v>95</v>
      </c>
      <c r="B3" s="307" t="s">
        <v>96</v>
      </c>
      <c r="C3" s="308"/>
      <c r="D3" s="308"/>
      <c r="E3" s="308"/>
      <c r="F3" s="308"/>
      <c r="G3" s="308"/>
      <c r="H3" s="308"/>
    </row>
    <row r="4" spans="1:8" ht="12" customHeight="1" x14ac:dyDescent="0.2">
      <c r="A4" s="312"/>
      <c r="B4" s="309" t="s">
        <v>40</v>
      </c>
      <c r="C4" s="316" t="s">
        <v>97</v>
      </c>
      <c r="D4" s="304"/>
      <c r="E4" s="316" t="s">
        <v>98</v>
      </c>
      <c r="F4" s="311"/>
      <c r="G4" s="316" t="s">
        <v>99</v>
      </c>
      <c r="H4" s="311"/>
    </row>
    <row r="5" spans="1:8" ht="30" customHeight="1" x14ac:dyDescent="0.2">
      <c r="A5" s="312"/>
      <c r="B5" s="318"/>
      <c r="C5" s="317"/>
      <c r="D5" s="306"/>
      <c r="E5" s="317"/>
      <c r="F5" s="313"/>
      <c r="G5" s="317"/>
      <c r="H5" s="313"/>
    </row>
    <row r="6" spans="1:8" ht="21" customHeight="1" x14ac:dyDescent="0.2">
      <c r="A6" s="313"/>
      <c r="B6" s="310"/>
      <c r="C6" s="39" t="s">
        <v>100</v>
      </c>
      <c r="D6" s="39" t="s">
        <v>101</v>
      </c>
      <c r="E6" s="39" t="s">
        <v>100</v>
      </c>
      <c r="F6" s="84" t="s">
        <v>102</v>
      </c>
      <c r="G6" s="39" t="s">
        <v>100</v>
      </c>
      <c r="H6" s="84" t="s">
        <v>102</v>
      </c>
    </row>
    <row r="7" spans="1:8" ht="12" customHeight="1" x14ac:dyDescent="0.2">
      <c r="B7" s="18"/>
      <c r="C7" s="57"/>
      <c r="D7" s="75"/>
      <c r="E7" s="75"/>
      <c r="F7" s="75"/>
      <c r="G7" s="75"/>
      <c r="H7" s="57"/>
    </row>
    <row r="8" spans="1:8" ht="19.5" customHeight="1" x14ac:dyDescent="0.25">
      <c r="A8" s="85" t="s">
        <v>83</v>
      </c>
      <c r="B8" s="15">
        <v>105200</v>
      </c>
      <c r="C8" s="15">
        <v>102800</v>
      </c>
      <c r="D8" s="86">
        <v>97.750503083136792</v>
      </c>
      <c r="E8" s="15">
        <v>2300</v>
      </c>
      <c r="F8" s="86">
        <v>2.1553916158830737</v>
      </c>
      <c r="G8" s="15">
        <v>100</v>
      </c>
      <c r="H8" s="81">
        <v>9.4105300980120973E-2</v>
      </c>
    </row>
    <row r="9" spans="1:8" ht="19.5" customHeight="1" x14ac:dyDescent="0.25">
      <c r="A9" s="87"/>
      <c r="B9" s="88"/>
      <c r="C9" s="89"/>
      <c r="D9" s="90"/>
      <c r="E9" s="89"/>
      <c r="F9" s="90"/>
      <c r="G9" s="89"/>
      <c r="H9" s="79"/>
    </row>
    <row r="10" spans="1:8" ht="19.5" customHeight="1" x14ac:dyDescent="0.25">
      <c r="A10" s="91" t="s">
        <v>84</v>
      </c>
      <c r="B10" s="15">
        <v>2600</v>
      </c>
      <c r="C10" s="16">
        <v>2400</v>
      </c>
      <c r="D10" s="92">
        <v>90.58</v>
      </c>
      <c r="E10" s="16">
        <v>200</v>
      </c>
      <c r="F10" s="92">
        <v>8.18</v>
      </c>
      <c r="G10" s="16">
        <v>0</v>
      </c>
      <c r="H10" s="79">
        <v>1.25</v>
      </c>
    </row>
    <row r="11" spans="1:8" ht="19.5" customHeight="1" x14ac:dyDescent="0.25">
      <c r="A11" s="91" t="s">
        <v>85</v>
      </c>
      <c r="B11" s="15">
        <v>47500</v>
      </c>
      <c r="C11" s="16">
        <v>47100</v>
      </c>
      <c r="D11" s="92">
        <v>99.34</v>
      </c>
      <c r="E11" s="16">
        <v>300</v>
      </c>
      <c r="F11" s="92">
        <v>0.54</v>
      </c>
      <c r="G11" s="16">
        <v>100</v>
      </c>
      <c r="H11" s="79">
        <v>0.11</v>
      </c>
    </row>
    <row r="12" spans="1:8" ht="19.5" customHeight="1" x14ac:dyDescent="0.25">
      <c r="A12" s="91" t="s">
        <v>87</v>
      </c>
      <c r="B12" s="15">
        <v>33900</v>
      </c>
      <c r="C12" s="16">
        <v>32600</v>
      </c>
      <c r="D12" s="92">
        <v>96.15</v>
      </c>
      <c r="E12" s="16">
        <v>1300</v>
      </c>
      <c r="F12" s="92">
        <v>3.81</v>
      </c>
      <c r="G12" s="17" t="s">
        <v>86</v>
      </c>
      <c r="H12" s="24" t="s">
        <v>86</v>
      </c>
    </row>
    <row r="13" spans="1:8" ht="19.5" customHeight="1" x14ac:dyDescent="0.25">
      <c r="A13" s="91" t="s">
        <v>88</v>
      </c>
      <c r="B13" s="15">
        <v>1200</v>
      </c>
      <c r="C13" s="16">
        <v>1200</v>
      </c>
      <c r="D13" s="92">
        <v>100</v>
      </c>
      <c r="E13" s="17" t="s">
        <v>86</v>
      </c>
      <c r="F13" s="24" t="s">
        <v>86</v>
      </c>
      <c r="G13" s="17" t="s">
        <v>86</v>
      </c>
      <c r="H13" s="24" t="s">
        <v>86</v>
      </c>
    </row>
    <row r="14" spans="1:8" ht="19.5" customHeight="1" x14ac:dyDescent="0.25">
      <c r="A14" s="91" t="s">
        <v>89</v>
      </c>
      <c r="B14" s="15">
        <v>10300</v>
      </c>
      <c r="C14" s="16">
        <v>9900</v>
      </c>
      <c r="D14" s="92">
        <v>95.74</v>
      </c>
      <c r="E14" s="16">
        <v>400</v>
      </c>
      <c r="F14" s="92">
        <v>4.26</v>
      </c>
      <c r="G14" s="17" t="s">
        <v>86</v>
      </c>
      <c r="H14" s="24" t="s">
        <v>86</v>
      </c>
    </row>
    <row r="15" spans="1:8" ht="19.5" customHeight="1" x14ac:dyDescent="0.25">
      <c r="A15" s="91" t="s">
        <v>90</v>
      </c>
      <c r="B15" s="15">
        <v>6200</v>
      </c>
      <c r="C15" s="16">
        <v>6200</v>
      </c>
      <c r="D15" s="92">
        <v>99.96</v>
      </c>
      <c r="E15" s="16">
        <v>0</v>
      </c>
      <c r="F15" s="24" t="s">
        <v>86</v>
      </c>
      <c r="G15" s="17" t="s">
        <v>86</v>
      </c>
      <c r="H15" s="24" t="s">
        <v>86</v>
      </c>
    </row>
    <row r="16" spans="1:8" ht="19.5" customHeight="1" x14ac:dyDescent="0.25">
      <c r="A16" s="91" t="s">
        <v>91</v>
      </c>
      <c r="B16" s="15">
        <v>100</v>
      </c>
      <c r="C16" s="16">
        <v>0</v>
      </c>
      <c r="D16" s="92">
        <v>26.74</v>
      </c>
      <c r="E16" s="16">
        <v>100</v>
      </c>
      <c r="F16" s="92">
        <v>73.260000000000005</v>
      </c>
      <c r="G16" s="17" t="s">
        <v>86</v>
      </c>
      <c r="H16" s="24" t="s">
        <v>86</v>
      </c>
    </row>
    <row r="17" spans="1:8" ht="19.5" customHeight="1" x14ac:dyDescent="0.25">
      <c r="A17" s="91" t="s">
        <v>92</v>
      </c>
      <c r="B17" s="15">
        <v>0.2</v>
      </c>
      <c r="C17" s="24" t="s">
        <v>86</v>
      </c>
      <c r="D17" s="24" t="s">
        <v>86</v>
      </c>
      <c r="E17" s="16">
        <v>0.2</v>
      </c>
      <c r="F17" s="92">
        <v>0</v>
      </c>
      <c r="G17" s="17" t="s">
        <v>86</v>
      </c>
      <c r="H17" s="24" t="s">
        <v>86</v>
      </c>
    </row>
    <row r="18" spans="1:8" ht="19.5" customHeight="1" x14ac:dyDescent="0.25">
      <c r="A18" s="91" t="s">
        <v>93</v>
      </c>
      <c r="B18" s="15">
        <v>3400</v>
      </c>
      <c r="C18" s="16">
        <v>3400</v>
      </c>
      <c r="D18" s="92">
        <v>100</v>
      </c>
      <c r="E18" s="17" t="s">
        <v>86</v>
      </c>
      <c r="F18" s="24" t="s">
        <v>86</v>
      </c>
      <c r="G18" s="17" t="s">
        <v>86</v>
      </c>
      <c r="H18" s="24" t="s">
        <v>86</v>
      </c>
    </row>
    <row r="19" spans="1:8" ht="19.5" customHeight="1" x14ac:dyDescent="0.25">
      <c r="A19" s="91"/>
      <c r="B19" s="15"/>
      <c r="C19" s="16"/>
      <c r="D19" s="92"/>
      <c r="E19" s="16"/>
      <c r="F19" s="92"/>
      <c r="G19" s="16"/>
      <c r="H19" s="79"/>
    </row>
    <row r="20" spans="1:8" ht="19.5" customHeight="1" x14ac:dyDescent="0.25">
      <c r="A20" s="93" t="s">
        <v>45</v>
      </c>
      <c r="B20" s="15">
        <v>103400</v>
      </c>
      <c r="C20" s="15">
        <v>102700</v>
      </c>
      <c r="D20" s="86">
        <v>99.33</v>
      </c>
      <c r="E20" s="15">
        <v>600</v>
      </c>
      <c r="F20" s="86">
        <v>0.57999999999999996</v>
      </c>
      <c r="G20" s="15">
        <v>100</v>
      </c>
      <c r="H20" s="81">
        <v>0.1</v>
      </c>
    </row>
    <row r="21" spans="1:8" ht="19.5" customHeight="1" x14ac:dyDescent="0.25">
      <c r="A21" s="91"/>
      <c r="B21" s="15"/>
      <c r="C21" s="16"/>
      <c r="D21" s="92"/>
      <c r="E21" s="16"/>
      <c r="F21" s="92"/>
      <c r="G21" s="16"/>
      <c r="H21" s="79"/>
    </row>
    <row r="22" spans="1:8" ht="19.5" customHeight="1" x14ac:dyDescent="0.25">
      <c r="A22" s="91" t="s">
        <v>84</v>
      </c>
      <c r="B22" s="15">
        <v>2500</v>
      </c>
      <c r="C22" s="16">
        <v>2400</v>
      </c>
      <c r="D22" s="92">
        <v>94.41</v>
      </c>
      <c r="E22" s="16">
        <v>100</v>
      </c>
      <c r="F22" s="92">
        <v>4.28</v>
      </c>
      <c r="G22" s="16">
        <v>0</v>
      </c>
      <c r="H22" s="79">
        <v>1.31</v>
      </c>
    </row>
    <row r="23" spans="1:8" ht="19.5" customHeight="1" x14ac:dyDescent="0.25">
      <c r="A23" s="91" t="s">
        <v>85</v>
      </c>
      <c r="B23" s="15">
        <v>47400</v>
      </c>
      <c r="C23" s="16">
        <v>47100</v>
      </c>
      <c r="D23" s="92">
        <v>99.4</v>
      </c>
      <c r="E23" s="16">
        <v>200</v>
      </c>
      <c r="F23" s="92">
        <v>0.49</v>
      </c>
      <c r="G23" s="16">
        <v>100</v>
      </c>
      <c r="H23" s="79">
        <v>0.11</v>
      </c>
    </row>
    <row r="24" spans="1:8" ht="19.5" customHeight="1" x14ac:dyDescent="0.25">
      <c r="A24" s="91" t="s">
        <v>87</v>
      </c>
      <c r="B24" s="15">
        <v>32700</v>
      </c>
      <c r="C24" s="16">
        <v>32500</v>
      </c>
      <c r="D24" s="92">
        <v>99.48</v>
      </c>
      <c r="E24" s="16">
        <v>200</v>
      </c>
      <c r="F24" s="92">
        <v>0.48</v>
      </c>
      <c r="G24" s="16">
        <v>0</v>
      </c>
      <c r="H24" s="79">
        <v>0.04</v>
      </c>
    </row>
    <row r="25" spans="1:8" ht="19.5" customHeight="1" x14ac:dyDescent="0.25">
      <c r="A25" s="91" t="s">
        <v>88</v>
      </c>
      <c r="B25" s="15">
        <v>1200</v>
      </c>
      <c r="C25" s="16">
        <v>1200</v>
      </c>
      <c r="D25" s="92">
        <v>100</v>
      </c>
      <c r="E25" s="16">
        <v>0</v>
      </c>
      <c r="F25" s="24" t="s">
        <v>86</v>
      </c>
      <c r="G25" s="16">
        <v>0</v>
      </c>
      <c r="H25" s="79">
        <v>0</v>
      </c>
    </row>
    <row r="26" spans="1:8" ht="19.5" customHeight="1" x14ac:dyDescent="0.25">
      <c r="A26" s="91" t="s">
        <v>89</v>
      </c>
      <c r="B26" s="15">
        <v>9900</v>
      </c>
      <c r="C26" s="16">
        <v>9900</v>
      </c>
      <c r="D26" s="92">
        <v>99.53</v>
      </c>
      <c r="E26" s="16">
        <v>0</v>
      </c>
      <c r="F26" s="92">
        <v>0</v>
      </c>
      <c r="G26" s="24" t="s">
        <v>86</v>
      </c>
      <c r="H26" s="24" t="s">
        <v>86</v>
      </c>
    </row>
    <row r="27" spans="1:8" ht="19.5" customHeight="1" x14ac:dyDescent="0.25">
      <c r="A27" s="91" t="s">
        <v>90</v>
      </c>
      <c r="B27" s="15">
        <v>6200</v>
      </c>
      <c r="C27" s="16">
        <v>6200</v>
      </c>
      <c r="D27" s="92">
        <v>100</v>
      </c>
      <c r="E27" s="16">
        <v>0</v>
      </c>
      <c r="F27" s="24" t="s">
        <v>86</v>
      </c>
      <c r="G27" s="24" t="s">
        <v>86</v>
      </c>
      <c r="H27" s="24" t="s">
        <v>86</v>
      </c>
    </row>
    <row r="28" spans="1:8" ht="19.5" customHeight="1" x14ac:dyDescent="0.25">
      <c r="A28" s="91" t="s">
        <v>91</v>
      </c>
      <c r="B28" s="15">
        <v>100</v>
      </c>
      <c r="C28" s="16">
        <v>0</v>
      </c>
      <c r="D28" s="92">
        <v>26.74</v>
      </c>
      <c r="E28" s="16">
        <v>100</v>
      </c>
      <c r="F28" s="92">
        <v>73.260000000000005</v>
      </c>
      <c r="G28" s="24" t="s">
        <v>86</v>
      </c>
      <c r="H28" s="24" t="s">
        <v>86</v>
      </c>
    </row>
    <row r="29" spans="1:8" ht="19.5" customHeight="1" x14ac:dyDescent="0.25">
      <c r="A29" s="91" t="s">
        <v>92</v>
      </c>
      <c r="B29" s="15">
        <v>0.2</v>
      </c>
      <c r="C29" s="24" t="s">
        <v>86</v>
      </c>
      <c r="D29" s="24" t="s">
        <v>86</v>
      </c>
      <c r="E29" s="16">
        <v>0.2</v>
      </c>
      <c r="F29" s="92">
        <v>0</v>
      </c>
      <c r="G29" s="24" t="s">
        <v>86</v>
      </c>
      <c r="H29" s="24" t="s">
        <v>86</v>
      </c>
    </row>
    <row r="30" spans="1:8" ht="19.5" customHeight="1" x14ac:dyDescent="0.25">
      <c r="A30" s="91" t="s">
        <v>93</v>
      </c>
      <c r="B30" s="15">
        <v>3400</v>
      </c>
      <c r="C30" s="16">
        <v>3400</v>
      </c>
      <c r="D30" s="92">
        <v>100</v>
      </c>
      <c r="E30" s="16">
        <v>0</v>
      </c>
      <c r="F30" s="24" t="s">
        <v>86</v>
      </c>
      <c r="G30" s="24" t="s">
        <v>86</v>
      </c>
      <c r="H30" s="24" t="s">
        <v>86</v>
      </c>
    </row>
    <row r="31" spans="1:8" ht="19.5" customHeight="1" x14ac:dyDescent="0.25">
      <c r="A31" s="91"/>
      <c r="B31" s="15"/>
      <c r="C31" s="16"/>
      <c r="D31" s="92"/>
      <c r="E31" s="16"/>
      <c r="F31" s="92"/>
      <c r="G31" s="16"/>
      <c r="H31" s="79"/>
    </row>
    <row r="32" spans="1:8" ht="19.5" customHeight="1" x14ac:dyDescent="0.25">
      <c r="A32" s="93" t="s">
        <v>54</v>
      </c>
      <c r="B32" s="15">
        <v>1800</v>
      </c>
      <c r="C32" s="15">
        <v>100</v>
      </c>
      <c r="D32" s="86">
        <v>7.02</v>
      </c>
      <c r="E32" s="15">
        <v>1700</v>
      </c>
      <c r="F32" s="86">
        <v>92.98</v>
      </c>
      <c r="G32" s="24" t="s">
        <v>86</v>
      </c>
      <c r="H32" s="24" t="s">
        <v>86</v>
      </c>
    </row>
    <row r="33" spans="1:8" ht="19.5" customHeight="1" x14ac:dyDescent="0.25">
      <c r="A33" s="91"/>
      <c r="B33" s="15"/>
      <c r="C33" s="16"/>
      <c r="D33" s="92"/>
      <c r="E33" s="16"/>
      <c r="F33" s="92"/>
      <c r="G33" s="16"/>
      <c r="H33" s="79"/>
    </row>
    <row r="34" spans="1:8" ht="19.5" customHeight="1" x14ac:dyDescent="0.25">
      <c r="A34" s="91" t="s">
        <v>84</v>
      </c>
      <c r="B34" s="15">
        <v>100</v>
      </c>
      <c r="C34" s="16">
        <v>0</v>
      </c>
      <c r="D34" s="92">
        <v>13.34</v>
      </c>
      <c r="E34" s="16">
        <v>100</v>
      </c>
      <c r="F34" s="92">
        <v>86.66</v>
      </c>
      <c r="G34" s="24" t="s">
        <v>86</v>
      </c>
      <c r="H34" s="24" t="s">
        <v>86</v>
      </c>
    </row>
    <row r="35" spans="1:8" ht="19.5" customHeight="1" x14ac:dyDescent="0.25">
      <c r="A35" s="91" t="s">
        <v>85</v>
      </c>
      <c r="B35" s="15">
        <v>100</v>
      </c>
      <c r="C35" s="24" t="s">
        <v>86</v>
      </c>
      <c r="D35" s="24" t="s">
        <v>86</v>
      </c>
      <c r="E35" s="16">
        <v>100</v>
      </c>
      <c r="F35" s="92">
        <v>100</v>
      </c>
      <c r="G35" s="24" t="s">
        <v>86</v>
      </c>
      <c r="H35" s="24" t="s">
        <v>86</v>
      </c>
    </row>
    <row r="36" spans="1:8" ht="19.5" customHeight="1" x14ac:dyDescent="0.25">
      <c r="A36" s="91" t="s">
        <v>87</v>
      </c>
      <c r="B36" s="15">
        <v>1200</v>
      </c>
      <c r="C36" s="16">
        <v>100</v>
      </c>
      <c r="D36" s="92">
        <v>8.3800000000000008</v>
      </c>
      <c r="E36" s="16">
        <v>1100</v>
      </c>
      <c r="F36" s="92">
        <v>91.62</v>
      </c>
      <c r="G36" s="24" t="s">
        <v>86</v>
      </c>
      <c r="H36" s="24" t="s">
        <v>86</v>
      </c>
    </row>
    <row r="37" spans="1:8" ht="19.5" customHeight="1" x14ac:dyDescent="0.25">
      <c r="A37" s="91" t="s">
        <v>89</v>
      </c>
      <c r="B37" s="15">
        <v>400</v>
      </c>
      <c r="C37" s="16">
        <v>0</v>
      </c>
      <c r="D37" s="92">
        <v>0.4</v>
      </c>
      <c r="E37" s="16">
        <v>400</v>
      </c>
      <c r="F37" s="92">
        <v>99.6</v>
      </c>
      <c r="G37" s="24" t="s">
        <v>86</v>
      </c>
      <c r="H37" s="24" t="s">
        <v>86</v>
      </c>
    </row>
    <row r="38" spans="1:8" ht="19.5" customHeight="1" x14ac:dyDescent="0.25">
      <c r="A38" s="91" t="s">
        <v>90</v>
      </c>
      <c r="B38" s="15">
        <v>0</v>
      </c>
      <c r="C38" s="16">
        <v>0</v>
      </c>
      <c r="D38" s="92">
        <v>0</v>
      </c>
      <c r="E38" s="16">
        <v>0</v>
      </c>
      <c r="F38" s="92">
        <v>0</v>
      </c>
      <c r="G38" s="24" t="s">
        <v>86</v>
      </c>
      <c r="H38" s="24" t="s">
        <v>86</v>
      </c>
    </row>
    <row r="39" spans="1:8" x14ac:dyDescent="0.2">
      <c r="A39" s="94"/>
      <c r="B39" s="31"/>
      <c r="C39" s="31"/>
      <c r="D39" s="95"/>
      <c r="E39" s="31"/>
      <c r="F39" s="95"/>
      <c r="G39" s="31"/>
      <c r="H39" s="96"/>
    </row>
    <row r="40" spans="1:8" ht="8.25" customHeight="1" x14ac:dyDescent="0.2">
      <c r="A40" s="63"/>
      <c r="B40" s="41"/>
      <c r="C40" s="41"/>
      <c r="D40" s="97"/>
      <c r="E40" s="41"/>
      <c r="F40" s="97"/>
      <c r="G40" s="41"/>
      <c r="H40" s="97"/>
    </row>
    <row r="41" spans="1:8" x14ac:dyDescent="0.2">
      <c r="A41" s="64" t="s">
        <v>72</v>
      </c>
    </row>
    <row r="42" spans="1:8" x14ac:dyDescent="0.2">
      <c r="A42" s="65" t="s">
        <v>73</v>
      </c>
    </row>
    <row r="43" spans="1:8" x14ac:dyDescent="0.2">
      <c r="A43" s="65" t="s">
        <v>74</v>
      </c>
    </row>
  </sheetData>
  <mergeCells count="7">
    <mergeCell ref="A1:H1"/>
    <mergeCell ref="A3:A6"/>
    <mergeCell ref="B3:H3"/>
    <mergeCell ref="B4:B6"/>
    <mergeCell ref="C4:D5"/>
    <mergeCell ref="E4:F5"/>
    <mergeCell ref="G4:H5"/>
  </mergeCells>
  <pageMargins left="0.7" right="0.7" top="0.78" bottom="0.75" header="0.3" footer="0.3"/>
  <pageSetup scale="83" orientation="portrait" horizontalDpi="200" verticalDpi="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G16"/>
  <sheetViews>
    <sheetView showGridLines="0" zoomScale="115" zoomScaleNormal="115" workbookViewId="0">
      <selection sqref="A1:G43"/>
    </sheetView>
  </sheetViews>
  <sheetFormatPr baseColWidth="10" defaultRowHeight="15" x14ac:dyDescent="0.25"/>
  <cols>
    <col min="1" max="1" width="14.5703125" customWidth="1"/>
    <col min="257" max="257" width="14.5703125" customWidth="1"/>
    <col min="513" max="513" width="14.5703125" customWidth="1"/>
    <col min="769" max="769" width="14.5703125" customWidth="1"/>
    <col min="1025" max="1025" width="14.5703125" customWidth="1"/>
    <col min="1281" max="1281" width="14.5703125" customWidth="1"/>
    <col min="1537" max="1537" width="14.5703125" customWidth="1"/>
    <col min="1793" max="1793" width="14.5703125" customWidth="1"/>
    <col min="2049" max="2049" width="14.5703125" customWidth="1"/>
    <col min="2305" max="2305" width="14.5703125" customWidth="1"/>
    <col min="2561" max="2561" width="14.5703125" customWidth="1"/>
    <col min="2817" max="2817" width="14.5703125" customWidth="1"/>
    <col min="3073" max="3073" width="14.5703125" customWidth="1"/>
    <col min="3329" max="3329" width="14.5703125" customWidth="1"/>
    <col min="3585" max="3585" width="14.5703125" customWidth="1"/>
    <col min="3841" max="3841" width="14.5703125" customWidth="1"/>
    <col min="4097" max="4097" width="14.5703125" customWidth="1"/>
    <col min="4353" max="4353" width="14.5703125" customWidth="1"/>
    <col min="4609" max="4609" width="14.5703125" customWidth="1"/>
    <col min="4865" max="4865" width="14.5703125" customWidth="1"/>
    <col min="5121" max="5121" width="14.5703125" customWidth="1"/>
    <col min="5377" max="5377" width="14.5703125" customWidth="1"/>
    <col min="5633" max="5633" width="14.5703125" customWidth="1"/>
    <col min="5889" max="5889" width="14.5703125" customWidth="1"/>
    <col min="6145" max="6145" width="14.5703125" customWidth="1"/>
    <col min="6401" max="6401" width="14.5703125" customWidth="1"/>
    <col min="6657" max="6657" width="14.5703125" customWidth="1"/>
    <col min="6913" max="6913" width="14.5703125" customWidth="1"/>
    <col min="7169" max="7169" width="14.5703125" customWidth="1"/>
    <col min="7425" max="7425" width="14.5703125" customWidth="1"/>
    <col min="7681" max="7681" width="14.5703125" customWidth="1"/>
    <col min="7937" max="7937" width="14.5703125" customWidth="1"/>
    <col min="8193" max="8193" width="14.5703125" customWidth="1"/>
    <col min="8449" max="8449" width="14.5703125" customWidth="1"/>
    <col min="8705" max="8705" width="14.5703125" customWidth="1"/>
    <col min="8961" max="8961" width="14.5703125" customWidth="1"/>
    <col min="9217" max="9217" width="14.5703125" customWidth="1"/>
    <col min="9473" max="9473" width="14.5703125" customWidth="1"/>
    <col min="9729" max="9729" width="14.5703125" customWidth="1"/>
    <col min="9985" max="9985" width="14.5703125" customWidth="1"/>
    <col min="10241" max="10241" width="14.5703125" customWidth="1"/>
    <col min="10497" max="10497" width="14.5703125" customWidth="1"/>
    <col min="10753" max="10753" width="14.5703125" customWidth="1"/>
    <col min="11009" max="11009" width="14.5703125" customWidth="1"/>
    <col min="11265" max="11265" width="14.5703125" customWidth="1"/>
    <col min="11521" max="11521" width="14.5703125" customWidth="1"/>
    <col min="11777" max="11777" width="14.5703125" customWidth="1"/>
    <col min="12033" max="12033" width="14.5703125" customWidth="1"/>
    <col min="12289" max="12289" width="14.5703125" customWidth="1"/>
    <col min="12545" max="12545" width="14.5703125" customWidth="1"/>
    <col min="12801" max="12801" width="14.5703125" customWidth="1"/>
    <col min="13057" max="13057" width="14.5703125" customWidth="1"/>
    <col min="13313" max="13313" width="14.5703125" customWidth="1"/>
    <col min="13569" max="13569" width="14.5703125" customWidth="1"/>
    <col min="13825" max="13825" width="14.5703125" customWidth="1"/>
    <col min="14081" max="14081" width="14.5703125" customWidth="1"/>
    <col min="14337" max="14337" width="14.5703125" customWidth="1"/>
    <col min="14593" max="14593" width="14.5703125" customWidth="1"/>
    <col min="14849" max="14849" width="14.5703125" customWidth="1"/>
    <col min="15105" max="15105" width="14.5703125" customWidth="1"/>
    <col min="15361" max="15361" width="14.5703125" customWidth="1"/>
    <col min="15617" max="15617" width="14.5703125" customWidth="1"/>
    <col min="15873" max="15873" width="14.5703125" customWidth="1"/>
    <col min="16129" max="16129" width="14.5703125" customWidth="1"/>
  </cols>
  <sheetData>
    <row r="1" spans="1:7" x14ac:dyDescent="0.25">
      <c r="A1" s="46"/>
      <c r="B1" s="46"/>
      <c r="C1" s="46"/>
      <c r="D1" s="46"/>
      <c r="E1" s="46"/>
      <c r="F1" s="46"/>
      <c r="G1" s="42"/>
    </row>
    <row r="2" spans="1:7" x14ac:dyDescent="0.25">
      <c r="A2" s="46"/>
      <c r="B2" s="46" t="s">
        <v>113</v>
      </c>
      <c r="C2" s="46" t="s">
        <v>114</v>
      </c>
      <c r="D2" s="46"/>
      <c r="E2" s="46"/>
      <c r="F2" s="46"/>
      <c r="G2" s="42"/>
    </row>
    <row r="3" spans="1:7" x14ac:dyDescent="0.25">
      <c r="A3" s="46" t="s">
        <v>45</v>
      </c>
      <c r="B3" s="49">
        <f>D3/1000000</f>
        <v>15.8056</v>
      </c>
      <c r="C3" s="49">
        <f>E3/1000000</f>
        <v>5.9077999999999999</v>
      </c>
      <c r="D3" s="122">
        <v>15805600</v>
      </c>
      <c r="E3" s="122">
        <v>5907800</v>
      </c>
      <c r="F3" s="46"/>
      <c r="G3" s="42"/>
    </row>
    <row r="4" spans="1:7" x14ac:dyDescent="0.25">
      <c r="A4" s="46" t="s">
        <v>115</v>
      </c>
      <c r="B4" s="49">
        <f>D4/1000000</f>
        <v>1.8952</v>
      </c>
      <c r="C4" s="49">
        <f>E4/1000000</f>
        <v>1.2155</v>
      </c>
      <c r="D4" s="122">
        <v>1895200</v>
      </c>
      <c r="E4" s="122">
        <v>1215500</v>
      </c>
      <c r="F4" s="46"/>
      <c r="G4" s="42"/>
    </row>
    <row r="5" spans="1:7" x14ac:dyDescent="0.25">
      <c r="A5" s="46"/>
      <c r="B5" s="46"/>
      <c r="C5" s="46"/>
      <c r="D5" s="46"/>
      <c r="E5" s="46"/>
      <c r="F5" s="46"/>
      <c r="G5" s="42"/>
    </row>
    <row r="6" spans="1:7" x14ac:dyDescent="0.25">
      <c r="A6" s="46"/>
      <c r="B6" s="46"/>
      <c r="C6" s="46"/>
      <c r="D6" s="46"/>
      <c r="E6" s="46"/>
      <c r="F6" s="46"/>
      <c r="G6" s="42"/>
    </row>
    <row r="7" spans="1:7" x14ac:dyDescent="0.25">
      <c r="A7" s="46"/>
      <c r="B7" s="46"/>
      <c r="C7" s="46"/>
      <c r="D7" s="46"/>
      <c r="E7" s="46"/>
      <c r="F7" s="46"/>
      <c r="G7" s="42"/>
    </row>
    <row r="8" spans="1:7" x14ac:dyDescent="0.25">
      <c r="A8" s="42"/>
      <c r="B8" s="42"/>
      <c r="D8" s="42"/>
      <c r="E8" s="42"/>
      <c r="F8" s="42"/>
      <c r="G8" s="42"/>
    </row>
    <row r="9" spans="1:7" x14ac:dyDescent="0.25">
      <c r="A9" s="42"/>
      <c r="B9" s="280"/>
      <c r="C9" s="280"/>
      <c r="D9" s="42"/>
      <c r="E9" s="42"/>
      <c r="F9" s="42"/>
      <c r="G9" s="42"/>
    </row>
    <row r="10" spans="1:7" x14ac:dyDescent="0.25">
      <c r="A10" s="42"/>
      <c r="B10" s="42"/>
      <c r="C10" s="280"/>
      <c r="D10" s="42"/>
      <c r="E10" s="42"/>
      <c r="F10" s="42"/>
      <c r="G10" s="42"/>
    </row>
    <row r="11" spans="1:7" x14ac:dyDescent="0.25">
      <c r="A11" s="42"/>
      <c r="B11" s="42"/>
      <c r="C11" s="280"/>
      <c r="D11" s="42"/>
      <c r="E11" s="42"/>
      <c r="F11" s="42"/>
      <c r="G11" s="42"/>
    </row>
    <row r="12" spans="1:7" x14ac:dyDescent="0.25">
      <c r="A12" s="42"/>
      <c r="B12" s="42"/>
      <c r="C12" s="280"/>
      <c r="D12" s="42"/>
      <c r="E12" s="42"/>
      <c r="F12" s="42"/>
      <c r="G12" s="42"/>
    </row>
    <row r="13" spans="1:7" x14ac:dyDescent="0.25">
      <c r="A13" s="42"/>
      <c r="B13" s="42"/>
      <c r="C13" s="280"/>
      <c r="D13" s="42"/>
      <c r="E13" s="42"/>
      <c r="F13" s="42"/>
      <c r="G13" s="42"/>
    </row>
    <row r="14" spans="1:7" x14ac:dyDescent="0.25">
      <c r="A14" s="42"/>
      <c r="B14" s="42"/>
      <c r="C14" s="280"/>
      <c r="D14" s="42"/>
      <c r="E14" s="42"/>
      <c r="F14" s="42"/>
      <c r="G14" s="42"/>
    </row>
    <row r="15" spans="1:7" x14ac:dyDescent="0.25">
      <c r="A15" s="42"/>
      <c r="B15" s="42"/>
      <c r="C15" s="42"/>
      <c r="D15" s="42"/>
      <c r="E15" s="42"/>
      <c r="F15" s="42"/>
      <c r="G15" s="42"/>
    </row>
    <row r="16" spans="1:7" x14ac:dyDescent="0.25">
      <c r="A16" s="42"/>
      <c r="B16" s="42"/>
      <c r="C16" s="42"/>
      <c r="D16" s="42"/>
      <c r="E16" s="42"/>
      <c r="F16" s="42"/>
      <c r="G16" s="42"/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22</vt:i4>
      </vt:variant>
    </vt:vector>
  </HeadingPairs>
  <TitlesOfParts>
    <vt:vector size="46" baseType="lpstr">
      <vt:lpstr>ÍNDICE</vt:lpstr>
      <vt:lpstr>GRÁFICA 1</vt:lpstr>
      <vt:lpstr>Cuadro 1</vt:lpstr>
      <vt:lpstr>GRÁFICA 2</vt:lpstr>
      <vt:lpstr>Cuadro 2</vt:lpstr>
      <vt:lpstr>GRÁFICA 3</vt:lpstr>
      <vt:lpstr>Cuadro 3</vt:lpstr>
      <vt:lpstr>Cuadro 4</vt:lpstr>
      <vt:lpstr>GRÁFICA 4</vt:lpstr>
      <vt:lpstr>Cuadro 5</vt:lpstr>
      <vt:lpstr>Cuadro 6</vt:lpstr>
      <vt:lpstr>GRÁFICA 5</vt:lpstr>
      <vt:lpstr>Cuadro 7</vt:lpstr>
      <vt:lpstr>Cuadro 8</vt:lpstr>
      <vt:lpstr>GRÁFICA 6</vt:lpstr>
      <vt:lpstr>Cuadro 9</vt:lpstr>
      <vt:lpstr>GRÁFICA 7</vt:lpstr>
      <vt:lpstr>Cuadro 10</vt:lpstr>
      <vt:lpstr>Cuadro 11</vt:lpstr>
      <vt:lpstr>Cuadro 12</vt:lpstr>
      <vt:lpstr>Cuadro 13</vt:lpstr>
      <vt:lpstr>GRÁFICA 8</vt:lpstr>
      <vt:lpstr>Cuadro 14</vt:lpstr>
      <vt:lpstr>Cuadro 15</vt:lpstr>
      <vt:lpstr>'Cuadro 10'!Área_de_impresión</vt:lpstr>
      <vt:lpstr>'Cuadro 11'!Área_de_impresión</vt:lpstr>
      <vt:lpstr>'Cuadro 12'!Área_de_impresión</vt:lpstr>
      <vt:lpstr>'Cuadro 13'!Área_de_impresión</vt:lpstr>
      <vt:lpstr>'Cuadro 14'!Área_de_impresión</vt:lpstr>
      <vt:lpstr>'Cuadro 15'!Área_de_impresión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'Cuadro 6'!Área_de_impresión</vt:lpstr>
      <vt:lpstr>'Cuadro 7'!Área_de_impresión</vt:lpstr>
      <vt:lpstr>'Cuadro 8'!Área_de_impresión</vt:lpstr>
      <vt:lpstr>'Cuadro 9'!Área_de_impresión</vt:lpstr>
      <vt:lpstr>'GRÁFICA 1'!Área_de_impresión</vt:lpstr>
      <vt:lpstr>'GRÁFICA 2'!Área_de_impresión</vt:lpstr>
      <vt:lpstr>'GRÁFICA 3'!Área_de_impresión</vt:lpstr>
      <vt:lpstr>'GRÁFICA 4'!Área_de_impresión</vt:lpstr>
      <vt:lpstr>'GRÁFICA 5'!Área_de_impresión</vt:lpstr>
      <vt:lpstr>'GRÁFICA 6'!Área_de_impresión</vt:lpstr>
      <vt:lpstr>'GRÁFICA 7'!Área_de_impresión</vt:lpstr>
      <vt:lpstr>'GRÁFICA 8'!Área_de_impresión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NAHIB GONZALEZ</dc:creator>
  <cp:lastModifiedBy>NAHIB GONZALEZ</cp:lastModifiedBy>
  <cp:lastPrinted>2018-04-03T15:04:24Z</cp:lastPrinted>
  <dcterms:created xsi:type="dcterms:W3CDTF">2018-03-27T20:41:31Z</dcterms:created>
  <dcterms:modified xsi:type="dcterms:W3CDTF">2018-04-05T14:29:41Z</dcterms:modified>
</cp:coreProperties>
</file>